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0" windowWidth="11640" windowHeight="12255" tabRatio="951"/>
  </bookViews>
  <sheets>
    <sheet name="ПФХД стр.1 " sheetId="26" r:id="rId1"/>
    <sheet name="ПФХД стр.2" sheetId="22" r:id="rId2"/>
    <sheet name="ПФХД стр.3" sheetId="23" r:id="rId3"/>
    <sheet name="ПФХД стр.4" sheetId="24" r:id="rId4"/>
    <sheet name="ПФХД стр.5" sheetId="25" state="hidden" r:id="rId5"/>
    <sheet name="ПФХДстр.5" sheetId="31" r:id="rId6"/>
    <sheet name="ПФХД стр.6" sheetId="27" r:id="rId7"/>
    <sheet name="СВЕДЕНИЯ" sheetId="21" r:id="rId8"/>
    <sheet name="с.210 1.1 ФОТ" sheetId="28" r:id="rId9"/>
    <sheet name="1.2 Компенсации" sheetId="5" state="hidden" r:id="rId10"/>
    <sheet name="1.3 Компенсации" sheetId="29" r:id="rId11"/>
    <sheet name="1.4 Страховые взносы" sheetId="30" r:id="rId12"/>
    <sheet name="с.220 2 Соц выплаты" sheetId="8" state="hidden" r:id="rId13"/>
    <sheet name="с.230 3.1,3.2 Налоги" sheetId="9" r:id="rId14"/>
    <sheet name="3.3 Налоги" sheetId="10" state="hidden" r:id="rId15"/>
    <sheet name="с.240 4 241 Безвозмездные" sheetId="11" state="hidden" r:id="rId16"/>
    <sheet name="с.250 5 290 Прочие" sheetId="12" state="hidden" r:id="rId17"/>
    <sheet name="с.260 6.1 221 Связь" sheetId="13" r:id="rId18"/>
    <sheet name="6.2 222 Транспортные " sheetId="14" r:id="rId19"/>
    <sheet name="6.3 223 Коммун." sheetId="15" r:id="rId20"/>
    <sheet name="6.4 224 Аренда" sheetId="16" state="hidden" r:id="rId21"/>
    <sheet name="6.5 225 Сод. имущества" sheetId="17" r:id="rId22"/>
    <sheet name="6.6 226 Прочие услуги" sheetId="18" r:id="rId23"/>
    <sheet name="6.7 310 Приобрет ОС" sheetId="19" r:id="rId24"/>
    <sheet name="6.8 340 Приоб МЗ" sheetId="20" r:id="rId25"/>
  </sheets>
  <externalReferences>
    <externalReference r:id="rId26"/>
  </externalReferences>
  <definedNames>
    <definedName name="sub_12100" localSheetId="14">#REF!</definedName>
    <definedName name="sub_12100" localSheetId="13">#REF!</definedName>
    <definedName name="sub_12101" localSheetId="14">#REF!</definedName>
    <definedName name="sub_12101" localSheetId="13">#REF!</definedName>
    <definedName name="sub_12200" localSheetId="14">'1.2 Компенсации'!$A$2</definedName>
    <definedName name="sub_12200" localSheetId="13">'1.2 Компенсации'!$A$2</definedName>
    <definedName name="sub_12201" localSheetId="14">'1.2 Компенсации'!$A$7</definedName>
    <definedName name="sub_12201" localSheetId="13">'1.2 Компенсации'!$A$7</definedName>
    <definedName name="sub_12202" localSheetId="14">'3.3 Налоги'!#REF!</definedName>
    <definedName name="sub_12202" localSheetId="13">'с.230 3.1,3.2 Налоги'!#REF!</definedName>
    <definedName name="sub_12302" localSheetId="14">'6.5 225 Сод. имущества'!$A$7</definedName>
    <definedName name="sub_12302" localSheetId="13">'6.5 225 Сод. имущества'!$A$7</definedName>
    <definedName name="sub_12303" localSheetId="14">#REF!</definedName>
    <definedName name="sub_12303" localSheetId="13">#REF!</definedName>
    <definedName name="sub_12304" localSheetId="14">'3.3 Налоги'!#REF!</definedName>
    <definedName name="sub_12304" localSheetId="13">'с.230 3.1,3.2 Налоги'!#REF!</definedName>
    <definedName name="sub_12401" localSheetId="14">#REF!</definedName>
    <definedName name="sub_12401" localSheetId="13">#REF!</definedName>
    <definedName name="_xlnm.Print_Titles" localSheetId="13">'с.230 3.1,3.2 Налоги'!$2:$2</definedName>
    <definedName name="_xlnm.Print_Area" localSheetId="9">'1.2 Компенсации'!$A$1:$F$23</definedName>
    <definedName name="_xlnm.Print_Area" localSheetId="10">'1.3 Компенсации'!$A$1:$J$26</definedName>
    <definedName name="_xlnm.Print_Area" localSheetId="14">'3.3 Налоги'!$A$1:$G$15</definedName>
    <definedName name="_xlnm.Print_Area" localSheetId="19">'6.3 223 Коммун.'!$A$1:$G$77</definedName>
    <definedName name="_xlnm.Print_Area" localSheetId="21">'6.5 225 Сод. имущества'!$A$1:$G$93</definedName>
    <definedName name="_xlnm.Print_Area" localSheetId="22">'6.6 226 Прочие услуги'!$A$1:$F$33</definedName>
    <definedName name="_xlnm.Print_Area" localSheetId="24">'6.8 340 Приоб МЗ'!$A$1:$F$18</definedName>
    <definedName name="_xlnm.Print_Area" localSheetId="0">'ПФХД стр.1 '!$A$1:$AS$79</definedName>
    <definedName name="_xlnm.Print_Area" localSheetId="1">'ПФХД стр.2'!$A$1:$AS$131</definedName>
    <definedName name="_xlnm.Print_Area" localSheetId="2">'ПФХД стр.3'!$A$133:$AS$180</definedName>
    <definedName name="_xlnm.Print_Area" localSheetId="3">'ПФХД стр.4'!$A$182:$AS$229</definedName>
    <definedName name="_xlnm.Print_Area" localSheetId="4">'ПФХД стр.5'!$A$232:$AS$285</definedName>
    <definedName name="_xlnm.Print_Area" localSheetId="6">'ПФХД стр.6'!$A$232:$AS$281</definedName>
    <definedName name="_xlnm.Print_Area" localSheetId="5">ПФХДстр.5!$A$232:$AS$248</definedName>
    <definedName name="_xlnm.Print_Area" localSheetId="8">'с.210 1.1 ФОТ'!$A$1:$J$34</definedName>
    <definedName name="_xlnm.Print_Area" localSheetId="12">'с.220 2 Соц выплаты'!$A$1:$F$14</definedName>
    <definedName name="_xlnm.Print_Area" localSheetId="13">'с.230 3.1,3.2 Налоги'!$A$1:$E$30</definedName>
    <definedName name="_xlnm.Print_Area" localSheetId="15">'с.240 4 241 Безвозмездные'!$A$1:$F$11</definedName>
    <definedName name="_xlnm.Print_Area" localSheetId="16">'с.250 5 290 Прочие'!$A$1:$E$13</definedName>
    <definedName name="_xlnm.Print_Area" localSheetId="17">'с.260 6.1 221 Связь'!$A$1:$F$21</definedName>
    <definedName name="_xlnm.Print_Area" localSheetId="7">СВЕДЕНИЯ!$A$1:$FK$49</definedName>
  </definedNames>
  <calcPr calcId="125725"/>
</workbook>
</file>

<file path=xl/calcChain.xml><?xml version="1.0" encoding="utf-8"?>
<calcChain xmlns="http://schemas.openxmlformats.org/spreadsheetml/2006/main">
  <c r="U93" i="22"/>
  <c r="U125"/>
  <c r="U111" l="1"/>
  <c r="U107"/>
  <c r="B18" i="26" l="1"/>
  <c r="AL125" i="22" l="1"/>
  <c r="AL123" l="1"/>
  <c r="AL219" i="24" l="1"/>
  <c r="AL195"/>
  <c r="AL191"/>
  <c r="U223"/>
  <c r="U221"/>
  <c r="U220"/>
  <c r="U219"/>
  <c r="U217"/>
  <c r="U209"/>
  <c r="U207"/>
  <c r="U205"/>
  <c r="U191"/>
  <c r="AL221"/>
  <c r="U174" i="23"/>
  <c r="U168"/>
  <c r="U142"/>
  <c r="AL223" i="24"/>
  <c r="AL93" i="22"/>
  <c r="U119"/>
  <c r="AH263" i="27" l="1"/>
  <c r="AH258"/>
  <c r="AH253"/>
  <c r="P213" i="24"/>
  <c r="P164" i="23"/>
  <c r="P115" i="22"/>
  <c r="R236" i="27" l="1"/>
  <c r="R235" i="31"/>
  <c r="R83" i="22"/>
  <c r="AS12" i="26"/>
  <c r="N248" i="31" l="1"/>
  <c r="J248"/>
  <c r="R247"/>
  <c r="J247"/>
  <c r="R246"/>
  <c r="N246"/>
  <c r="AP245"/>
  <c r="AP242" s="1"/>
  <c r="AY242" s="1"/>
  <c r="AL245"/>
  <c r="AH245"/>
  <c r="BB244"/>
  <c r="BD243"/>
  <c r="R243"/>
  <c r="N243"/>
  <c r="J243"/>
  <c r="BA244" s="1"/>
  <c r="AL242"/>
  <c r="AX242" s="1"/>
  <c r="AH242"/>
  <c r="BC243" s="1"/>
  <c r="P228"/>
  <c r="P227"/>
  <c r="AP226"/>
  <c r="AL226"/>
  <c r="AH226"/>
  <c r="AD226"/>
  <c r="Z226"/>
  <c r="U226"/>
  <c r="P225"/>
  <c r="P224"/>
  <c r="P223"/>
  <c r="P222"/>
  <c r="AP221"/>
  <c r="AL221"/>
  <c r="AH221"/>
  <c r="AD221"/>
  <c r="Z221"/>
  <c r="U221"/>
  <c r="P220"/>
  <c r="P219"/>
  <c r="AP218"/>
  <c r="AL218"/>
  <c r="AH218"/>
  <c r="AD218"/>
  <c r="P218" s="1"/>
  <c r="Z218"/>
  <c r="U218"/>
  <c r="P217"/>
  <c r="P216"/>
  <c r="P215"/>
  <c r="P214"/>
  <c r="AP213"/>
  <c r="AL213"/>
  <c r="AH213"/>
  <c r="AD213"/>
  <c r="Z213"/>
  <c r="U213"/>
  <c r="P213" s="1"/>
  <c r="P212"/>
  <c r="P211"/>
  <c r="P210"/>
  <c r="P209"/>
  <c r="P208"/>
  <c r="P207"/>
  <c r="AP206"/>
  <c r="AP204" s="1"/>
  <c r="AP203" s="1"/>
  <c r="AL206"/>
  <c r="AL204" s="1"/>
  <c r="AL203" s="1"/>
  <c r="AH206"/>
  <c r="AD206"/>
  <c r="Z206"/>
  <c r="Z204" s="1"/>
  <c r="Z203" s="1"/>
  <c r="U206"/>
  <c r="U204" s="1"/>
  <c r="U203" s="1"/>
  <c r="P205"/>
  <c r="AH204"/>
  <c r="AH203" s="1"/>
  <c r="AD204"/>
  <c r="P202"/>
  <c r="P200"/>
  <c r="AL199"/>
  <c r="P198"/>
  <c r="P197"/>
  <c r="P196"/>
  <c r="P195"/>
  <c r="P194"/>
  <c r="P192"/>
  <c r="P191" s="1"/>
  <c r="AP191"/>
  <c r="AP188" s="1"/>
  <c r="AL191"/>
  <c r="AH191"/>
  <c r="AH188" s="1"/>
  <c r="U191"/>
  <c r="U188" s="1"/>
  <c r="P189"/>
  <c r="AL188"/>
  <c r="AD188"/>
  <c r="Z188"/>
  <c r="P179"/>
  <c r="P178"/>
  <c r="AP177"/>
  <c r="AL177"/>
  <c r="AH177"/>
  <c r="AD177"/>
  <c r="AD154" s="1"/>
  <c r="Z177"/>
  <c r="U177"/>
  <c r="P176"/>
  <c r="P175"/>
  <c r="P174"/>
  <c r="P173"/>
  <c r="AP172"/>
  <c r="AL172"/>
  <c r="AH172"/>
  <c r="AD172"/>
  <c r="Z172"/>
  <c r="U172"/>
  <c r="P171"/>
  <c r="P170"/>
  <c r="AP169"/>
  <c r="AL169"/>
  <c r="AH169"/>
  <c r="AD169"/>
  <c r="Z169"/>
  <c r="U169"/>
  <c r="P169" s="1"/>
  <c r="P168"/>
  <c r="P167"/>
  <c r="P166"/>
  <c r="P165"/>
  <c r="AP164"/>
  <c r="AL164"/>
  <c r="AH164"/>
  <c r="AD164"/>
  <c r="Z164"/>
  <c r="U164"/>
  <c r="P163"/>
  <c r="P162"/>
  <c r="P161"/>
  <c r="P160"/>
  <c r="P159"/>
  <c r="P158"/>
  <c r="AP157"/>
  <c r="AL157"/>
  <c r="AH157"/>
  <c r="AD157"/>
  <c r="Z157"/>
  <c r="Z155" s="1"/>
  <c r="Z154" s="1"/>
  <c r="U157"/>
  <c r="P157" s="1"/>
  <c r="P156"/>
  <c r="AP155"/>
  <c r="AP154" s="1"/>
  <c r="AL155"/>
  <c r="AL154" s="1"/>
  <c r="AH155"/>
  <c r="AD155"/>
  <c r="U155"/>
  <c r="U154" s="1"/>
  <c r="P153"/>
  <c r="P150" s="1"/>
  <c r="P151"/>
  <c r="AL150"/>
  <c r="P149"/>
  <c r="P148"/>
  <c r="P147"/>
  <c r="P146"/>
  <c r="P145"/>
  <c r="P143"/>
  <c r="AP142"/>
  <c r="AL142"/>
  <c r="AL139" s="1"/>
  <c r="AH142"/>
  <c r="AH139" s="1"/>
  <c r="U142"/>
  <c r="U139" s="1"/>
  <c r="P140"/>
  <c r="AP139"/>
  <c r="AD139"/>
  <c r="Z139"/>
  <c r="P131"/>
  <c r="P130"/>
  <c r="P129"/>
  <c r="AP128"/>
  <c r="AL128"/>
  <c r="AH128"/>
  <c r="AD128"/>
  <c r="Z128"/>
  <c r="U128"/>
  <c r="P127"/>
  <c r="P126"/>
  <c r="P125"/>
  <c r="P124"/>
  <c r="AP123"/>
  <c r="AL123"/>
  <c r="AH123"/>
  <c r="AD123"/>
  <c r="Z123"/>
  <c r="U123"/>
  <c r="P122"/>
  <c r="P121"/>
  <c r="AP120"/>
  <c r="AP105" s="1"/>
  <c r="AL120"/>
  <c r="AH120"/>
  <c r="AD120"/>
  <c r="Z120"/>
  <c r="Z105" s="1"/>
  <c r="U120"/>
  <c r="P119"/>
  <c r="P118"/>
  <c r="P117"/>
  <c r="P116"/>
  <c r="AP115"/>
  <c r="AL115"/>
  <c r="AH115"/>
  <c r="AD115"/>
  <c r="Z115"/>
  <c r="U115"/>
  <c r="P114"/>
  <c r="P113"/>
  <c r="P112"/>
  <c r="P111"/>
  <c r="P110"/>
  <c r="P109"/>
  <c r="AP108"/>
  <c r="AL108"/>
  <c r="AL106" s="1"/>
  <c r="AL105" s="1"/>
  <c r="AH108"/>
  <c r="AH106" s="1"/>
  <c r="AH105" s="1"/>
  <c r="AD108"/>
  <c r="Z108"/>
  <c r="U108"/>
  <c r="U106" s="1"/>
  <c r="U105" s="1"/>
  <c r="P107"/>
  <c r="AP106"/>
  <c r="AD106"/>
  <c r="AD105" s="1"/>
  <c r="Z106"/>
  <c r="P104"/>
  <c r="P102"/>
  <c r="P101" s="1"/>
  <c r="AL101"/>
  <c r="P100"/>
  <c r="P99"/>
  <c r="P98"/>
  <c r="P97"/>
  <c r="P96"/>
  <c r="P94"/>
  <c r="P93" s="1"/>
  <c r="AP93"/>
  <c r="AP90" s="1"/>
  <c r="AP132" s="1"/>
  <c r="AP180" s="1"/>
  <c r="AP181" s="1"/>
  <c r="AP229" s="1"/>
  <c r="AL93"/>
  <c r="AL90" s="1"/>
  <c r="AH93"/>
  <c r="AH90" s="1"/>
  <c r="U93"/>
  <c r="U90" s="1"/>
  <c r="P91"/>
  <c r="AD90"/>
  <c r="Z90"/>
  <c r="AL132" l="1"/>
  <c r="AL180" s="1"/>
  <c r="AP230"/>
  <c r="U132"/>
  <c r="P120"/>
  <c r="P172"/>
  <c r="P177"/>
  <c r="P164"/>
  <c r="P206"/>
  <c r="P221"/>
  <c r="P226"/>
  <c r="Z132"/>
  <c r="Z180" s="1"/>
  <c r="Z181" s="1"/>
  <c r="Z229" s="1"/>
  <c r="Z230" s="1"/>
  <c r="AW242"/>
  <c r="P115"/>
  <c r="P108"/>
  <c r="P123"/>
  <c r="P128"/>
  <c r="P142"/>
  <c r="P155"/>
  <c r="AH154"/>
  <c r="P154" s="1"/>
  <c r="P199"/>
  <c r="P204"/>
  <c r="U180"/>
  <c r="P188"/>
  <c r="AD132"/>
  <c r="AD180" s="1"/>
  <c r="AD181" s="1"/>
  <c r="AD229" s="1"/>
  <c r="P90"/>
  <c r="AL181"/>
  <c r="AL229" s="1"/>
  <c r="AL230" s="1"/>
  <c r="AH132"/>
  <c r="AH180" s="1"/>
  <c r="AH181" s="1"/>
  <c r="AH229" s="1"/>
  <c r="AH230" s="1"/>
  <c r="P105"/>
  <c r="P139"/>
  <c r="P106"/>
  <c r="AD203"/>
  <c r="P203" s="1"/>
  <c r="AZ244"/>
  <c r="AD230" l="1"/>
  <c r="U181"/>
  <c r="P180"/>
  <c r="P132"/>
  <c r="U229" l="1"/>
  <c r="P181"/>
  <c r="U230" l="1"/>
  <c r="P230" s="1"/>
  <c r="P229"/>
  <c r="R246" i="24" l="1"/>
  <c r="N246"/>
  <c r="J246"/>
  <c r="R245"/>
  <c r="N245"/>
  <c r="N241" s="1"/>
  <c r="J245"/>
  <c r="R244"/>
  <c r="N244"/>
  <c r="J244"/>
  <c r="R242"/>
  <c r="N242"/>
  <c r="J242"/>
  <c r="AP241"/>
  <c r="AL241"/>
  <c r="AH241"/>
  <c r="AD241"/>
  <c r="Z241"/>
  <c r="V241"/>
  <c r="P228"/>
  <c r="P224"/>
  <c r="AL222"/>
  <c r="AP222"/>
  <c r="AH222"/>
  <c r="AD222"/>
  <c r="Z222"/>
  <c r="P221"/>
  <c r="P220"/>
  <c r="P219"/>
  <c r="P218"/>
  <c r="P217"/>
  <c r="AP216"/>
  <c r="AL216"/>
  <c r="AH216"/>
  <c r="AD216"/>
  <c r="Z216"/>
  <c r="U216"/>
  <c r="P216" s="1"/>
  <c r="P227"/>
  <c r="P226"/>
  <c r="AP225"/>
  <c r="AL225"/>
  <c r="AH225"/>
  <c r="AD225"/>
  <c r="Z225"/>
  <c r="U225"/>
  <c r="P215"/>
  <c r="P214"/>
  <c r="P212"/>
  <c r="P211"/>
  <c r="AP210"/>
  <c r="AL210"/>
  <c r="AH210"/>
  <c r="AD210"/>
  <c r="Z210"/>
  <c r="U210"/>
  <c r="P210" s="1"/>
  <c r="P209"/>
  <c r="P208"/>
  <c r="P207"/>
  <c r="P206"/>
  <c r="P205"/>
  <c r="P204"/>
  <c r="AP203"/>
  <c r="AP201" s="1"/>
  <c r="AP200" s="1"/>
  <c r="AL203"/>
  <c r="AL201" s="1"/>
  <c r="AH203"/>
  <c r="AD203"/>
  <c r="AD201" s="1"/>
  <c r="AD200" s="1"/>
  <c r="Z203"/>
  <c r="Z201" s="1"/>
  <c r="Z200" s="1"/>
  <c r="U203"/>
  <c r="P203" s="1"/>
  <c r="P202"/>
  <c r="AH201"/>
  <c r="AH200"/>
  <c r="P199"/>
  <c r="P197"/>
  <c r="AL196"/>
  <c r="P196"/>
  <c r="P195"/>
  <c r="P194"/>
  <c r="P193"/>
  <c r="P192"/>
  <c r="P191"/>
  <c r="P189"/>
  <c r="AP188"/>
  <c r="AL188"/>
  <c r="AH188"/>
  <c r="AD188"/>
  <c r="Z188"/>
  <c r="U188"/>
  <c r="P179"/>
  <c r="P178"/>
  <c r="AP177"/>
  <c r="AL177"/>
  <c r="AH177"/>
  <c r="AD177"/>
  <c r="Z177"/>
  <c r="U177"/>
  <c r="P176"/>
  <c r="P175"/>
  <c r="P174"/>
  <c r="P173"/>
  <c r="AP172"/>
  <c r="AL172"/>
  <c r="AH172"/>
  <c r="AD172"/>
  <c r="Z172"/>
  <c r="P172" s="1"/>
  <c r="U172"/>
  <c r="P171"/>
  <c r="P170"/>
  <c r="AP169"/>
  <c r="AP154" s="1"/>
  <c r="AL169"/>
  <c r="AH169"/>
  <c r="AD169"/>
  <c r="Z169"/>
  <c r="U169"/>
  <c r="P168"/>
  <c r="P167"/>
  <c r="P166"/>
  <c r="P165"/>
  <c r="AP164"/>
  <c r="AL164"/>
  <c r="AH164"/>
  <c r="AD164"/>
  <c r="Z164"/>
  <c r="U164"/>
  <c r="P163"/>
  <c r="P162"/>
  <c r="P161"/>
  <c r="P160"/>
  <c r="P159"/>
  <c r="P158"/>
  <c r="AP157"/>
  <c r="AL157"/>
  <c r="AL155" s="1"/>
  <c r="AL154" s="1"/>
  <c r="AH157"/>
  <c r="AH155" s="1"/>
  <c r="AH154" s="1"/>
  <c r="AD157"/>
  <c r="Z157"/>
  <c r="U157"/>
  <c r="U155" s="1"/>
  <c r="U154" s="1"/>
  <c r="P156"/>
  <c r="AP155"/>
  <c r="AD155"/>
  <c r="Z155"/>
  <c r="Z154"/>
  <c r="P153"/>
  <c r="P151"/>
  <c r="P150" s="1"/>
  <c r="AL150"/>
  <c r="P149"/>
  <c r="P148"/>
  <c r="P147"/>
  <c r="P146"/>
  <c r="P145"/>
  <c r="P143"/>
  <c r="AP142"/>
  <c r="AL142"/>
  <c r="AH142"/>
  <c r="AH139" s="1"/>
  <c r="U142"/>
  <c r="P140"/>
  <c r="AP139"/>
  <c r="AL139"/>
  <c r="AD139"/>
  <c r="Z139"/>
  <c r="U139"/>
  <c r="P131"/>
  <c r="P130"/>
  <c r="P129"/>
  <c r="AP128"/>
  <c r="AL128"/>
  <c r="AH128"/>
  <c r="AD128"/>
  <c r="Z128"/>
  <c r="U128"/>
  <c r="P127"/>
  <c r="P126"/>
  <c r="P125"/>
  <c r="P124"/>
  <c r="AP123"/>
  <c r="AL123"/>
  <c r="AH123"/>
  <c r="AD123"/>
  <c r="Z123"/>
  <c r="U123"/>
  <c r="P122"/>
  <c r="P121"/>
  <c r="AP120"/>
  <c r="AL120"/>
  <c r="AH120"/>
  <c r="AD120"/>
  <c r="Z120"/>
  <c r="U120"/>
  <c r="P119"/>
  <c r="P118"/>
  <c r="P117"/>
  <c r="P116"/>
  <c r="AP115"/>
  <c r="AL115"/>
  <c r="AH115"/>
  <c r="AD115"/>
  <c r="Z115"/>
  <c r="U115"/>
  <c r="P115" s="1"/>
  <c r="P114"/>
  <c r="P113"/>
  <c r="P112"/>
  <c r="P111"/>
  <c r="P110"/>
  <c r="P109"/>
  <c r="AP108"/>
  <c r="AP106" s="1"/>
  <c r="AP105" s="1"/>
  <c r="AL108"/>
  <c r="AL106" s="1"/>
  <c r="AL105" s="1"/>
  <c r="AH108"/>
  <c r="AD108"/>
  <c r="Z108"/>
  <c r="U108"/>
  <c r="U106" s="1"/>
  <c r="U105" s="1"/>
  <c r="P107"/>
  <c r="AH106"/>
  <c r="AH105" s="1"/>
  <c r="AD106"/>
  <c r="P104"/>
  <c r="P102"/>
  <c r="P101" s="1"/>
  <c r="AL101"/>
  <c r="P100"/>
  <c r="P99"/>
  <c r="P98"/>
  <c r="P97"/>
  <c r="P96"/>
  <c r="P94"/>
  <c r="AP93"/>
  <c r="AP90" s="1"/>
  <c r="AL93"/>
  <c r="AL90" s="1"/>
  <c r="AL132" s="1"/>
  <c r="AL180" s="1"/>
  <c r="AH93"/>
  <c r="U93"/>
  <c r="P93"/>
  <c r="P91"/>
  <c r="AH90"/>
  <c r="AD90"/>
  <c r="Z90"/>
  <c r="U90"/>
  <c r="R246" i="23"/>
  <c r="N246"/>
  <c r="J246"/>
  <c r="R245"/>
  <c r="N245"/>
  <c r="J245"/>
  <c r="J241" s="1"/>
  <c r="R244"/>
  <c r="N244"/>
  <c r="J244"/>
  <c r="R242"/>
  <c r="R241" s="1"/>
  <c r="N242"/>
  <c r="N241" s="1"/>
  <c r="J242"/>
  <c r="AP241"/>
  <c r="AL241"/>
  <c r="AH241"/>
  <c r="AD241"/>
  <c r="Z241"/>
  <c r="V241"/>
  <c r="P227"/>
  <c r="P226"/>
  <c r="AP225"/>
  <c r="AL225"/>
  <c r="AH225"/>
  <c r="AD225"/>
  <c r="Z225"/>
  <c r="U225"/>
  <c r="P224"/>
  <c r="P223"/>
  <c r="P222"/>
  <c r="P221"/>
  <c r="AP220"/>
  <c r="AL220"/>
  <c r="AH220"/>
  <c r="AD220"/>
  <c r="Z220"/>
  <c r="U220"/>
  <c r="P220"/>
  <c r="P219"/>
  <c r="P218"/>
  <c r="AP217"/>
  <c r="AL217"/>
  <c r="AH217"/>
  <c r="AD217"/>
  <c r="Z217"/>
  <c r="U217"/>
  <c r="P217" s="1"/>
  <c r="P216"/>
  <c r="P215"/>
  <c r="P214"/>
  <c r="P213"/>
  <c r="AP212"/>
  <c r="AL212"/>
  <c r="AH212"/>
  <c r="AD212"/>
  <c r="Z212"/>
  <c r="U212"/>
  <c r="P212" s="1"/>
  <c r="P211"/>
  <c r="P210"/>
  <c r="P209"/>
  <c r="P208"/>
  <c r="P207"/>
  <c r="P206"/>
  <c r="AP205"/>
  <c r="AP203" s="1"/>
  <c r="AP202" s="1"/>
  <c r="AL205"/>
  <c r="AH205"/>
  <c r="AH203" s="1"/>
  <c r="AH202" s="1"/>
  <c r="AD205"/>
  <c r="Z205"/>
  <c r="Z203" s="1"/>
  <c r="Z202" s="1"/>
  <c r="U205"/>
  <c r="P204"/>
  <c r="AL203"/>
  <c r="AL202" s="1"/>
  <c r="AD203"/>
  <c r="AD202" s="1"/>
  <c r="U203"/>
  <c r="U202" s="1"/>
  <c r="P201"/>
  <c r="P199"/>
  <c r="P198" s="1"/>
  <c r="AL198"/>
  <c r="P197"/>
  <c r="P196"/>
  <c r="P195"/>
  <c r="P194"/>
  <c r="P193"/>
  <c r="P191"/>
  <c r="AP190"/>
  <c r="AP187" s="1"/>
  <c r="AL190"/>
  <c r="AL187" s="1"/>
  <c r="AH190"/>
  <c r="U190"/>
  <c r="P190"/>
  <c r="P188"/>
  <c r="AH187"/>
  <c r="AD187"/>
  <c r="Z187"/>
  <c r="U187"/>
  <c r="P179"/>
  <c r="P175"/>
  <c r="AL173"/>
  <c r="U173"/>
  <c r="AP173"/>
  <c r="AH173"/>
  <c r="AD173"/>
  <c r="Z173"/>
  <c r="P172"/>
  <c r="P171"/>
  <c r="P170"/>
  <c r="P169"/>
  <c r="P168"/>
  <c r="AP167"/>
  <c r="AL167"/>
  <c r="AH167"/>
  <c r="AD167"/>
  <c r="Z167"/>
  <c r="U167"/>
  <c r="P178"/>
  <c r="P177"/>
  <c r="AP176"/>
  <c r="AL176"/>
  <c r="AH176"/>
  <c r="AD176"/>
  <c r="P176" s="1"/>
  <c r="Z176"/>
  <c r="U176"/>
  <c r="P166"/>
  <c r="P165"/>
  <c r="P163"/>
  <c r="P162"/>
  <c r="AP161"/>
  <c r="AL161"/>
  <c r="AH161"/>
  <c r="AD161"/>
  <c r="Z161"/>
  <c r="U161"/>
  <c r="P160"/>
  <c r="P159"/>
  <c r="P158"/>
  <c r="P157"/>
  <c r="P156"/>
  <c r="P155"/>
  <c r="AP154"/>
  <c r="AL154"/>
  <c r="AL152" s="1"/>
  <c r="AH154"/>
  <c r="AD154"/>
  <c r="Z154"/>
  <c r="U154"/>
  <c r="U152" s="1"/>
  <c r="P153"/>
  <c r="AP152"/>
  <c r="AH152"/>
  <c r="Z152"/>
  <c r="Z151" s="1"/>
  <c r="Z180" s="1"/>
  <c r="Z228" s="1"/>
  <c r="AP151"/>
  <c r="AP180" s="1"/>
  <c r="AP228" s="1"/>
  <c r="P150"/>
  <c r="P148"/>
  <c r="AL147"/>
  <c r="P146"/>
  <c r="P145"/>
  <c r="P144"/>
  <c r="P143"/>
  <c r="P142"/>
  <c r="P140"/>
  <c r="AP139"/>
  <c r="AL139"/>
  <c r="AH139"/>
  <c r="AD139"/>
  <c r="Z139"/>
  <c r="U139"/>
  <c r="P131"/>
  <c r="P130"/>
  <c r="P129"/>
  <c r="AP128"/>
  <c r="AL128"/>
  <c r="AH128"/>
  <c r="AD128"/>
  <c r="Z128"/>
  <c r="U128"/>
  <c r="P127"/>
  <c r="P126"/>
  <c r="P125"/>
  <c r="P124"/>
  <c r="AP123"/>
  <c r="AL123"/>
  <c r="AH123"/>
  <c r="AD123"/>
  <c r="Z123"/>
  <c r="U123"/>
  <c r="P123"/>
  <c r="P122"/>
  <c r="P121"/>
  <c r="AP120"/>
  <c r="AL120"/>
  <c r="AH120"/>
  <c r="AD120"/>
  <c r="Z120"/>
  <c r="U120"/>
  <c r="P120" s="1"/>
  <c r="P119"/>
  <c r="P118"/>
  <c r="P117"/>
  <c r="P116"/>
  <c r="AP115"/>
  <c r="AL115"/>
  <c r="AH115"/>
  <c r="AD115"/>
  <c r="Z115"/>
  <c r="U115"/>
  <c r="P115" s="1"/>
  <c r="P114"/>
  <c r="P113"/>
  <c r="P112"/>
  <c r="P111"/>
  <c r="P110"/>
  <c r="P109"/>
  <c r="AP108"/>
  <c r="AP106" s="1"/>
  <c r="AP105" s="1"/>
  <c r="AL108"/>
  <c r="AH108"/>
  <c r="AH106" s="1"/>
  <c r="AH105" s="1"/>
  <c r="AD108"/>
  <c r="Z108"/>
  <c r="Z106" s="1"/>
  <c r="Z105" s="1"/>
  <c r="U108"/>
  <c r="P107"/>
  <c r="AL106"/>
  <c r="AD106"/>
  <c r="AD105" s="1"/>
  <c r="P104"/>
  <c r="P102"/>
  <c r="P101" s="1"/>
  <c r="AL101"/>
  <c r="P100"/>
  <c r="P99"/>
  <c r="P98"/>
  <c r="P97"/>
  <c r="P96"/>
  <c r="P94"/>
  <c r="P93" s="1"/>
  <c r="AP93"/>
  <c r="AP90" s="1"/>
  <c r="AL93"/>
  <c r="AL90" s="1"/>
  <c r="AH93"/>
  <c r="U93"/>
  <c r="U90" s="1"/>
  <c r="P91"/>
  <c r="AH90"/>
  <c r="AD90"/>
  <c r="AD132" s="1"/>
  <c r="Z90"/>
  <c r="R246" i="22"/>
  <c r="N246"/>
  <c r="J246"/>
  <c r="R245"/>
  <c r="R241" s="1"/>
  <c r="N245"/>
  <c r="J245"/>
  <c r="R244"/>
  <c r="N244"/>
  <c r="J244"/>
  <c r="R242"/>
  <c r="N242"/>
  <c r="N241" s="1"/>
  <c r="J242"/>
  <c r="AP241"/>
  <c r="AL241"/>
  <c r="AH241"/>
  <c r="AD241"/>
  <c r="Z241"/>
  <c r="V241"/>
  <c r="J241"/>
  <c r="P227"/>
  <c r="P226"/>
  <c r="AP225"/>
  <c r="AL225"/>
  <c r="AH225"/>
  <c r="AD225"/>
  <c r="Z225"/>
  <c r="U225"/>
  <c r="P225" s="1"/>
  <c r="P224"/>
  <c r="P223"/>
  <c r="P222"/>
  <c r="P221"/>
  <c r="AP220"/>
  <c r="AL220"/>
  <c r="AH220"/>
  <c r="AD220"/>
  <c r="Z220"/>
  <c r="U220"/>
  <c r="P219"/>
  <c r="P218"/>
  <c r="AP217"/>
  <c r="AL217"/>
  <c r="AH217"/>
  <c r="AD217"/>
  <c r="Z217"/>
  <c r="U217"/>
  <c r="P216"/>
  <c r="P215"/>
  <c r="P214"/>
  <c r="P213"/>
  <c r="AP212"/>
  <c r="AL212"/>
  <c r="AH212"/>
  <c r="AD212"/>
  <c r="Z212"/>
  <c r="U212"/>
  <c r="P212" s="1"/>
  <c r="P211"/>
  <c r="P210"/>
  <c r="P209"/>
  <c r="P208"/>
  <c r="P207"/>
  <c r="P206"/>
  <c r="AP205"/>
  <c r="AP203" s="1"/>
  <c r="AP202" s="1"/>
  <c r="AL205"/>
  <c r="AH205"/>
  <c r="AH203" s="1"/>
  <c r="AH202" s="1"/>
  <c r="AD205"/>
  <c r="AD203" s="1"/>
  <c r="AD202" s="1"/>
  <c r="Z205"/>
  <c r="Z203" s="1"/>
  <c r="Z202" s="1"/>
  <c r="U205"/>
  <c r="P204"/>
  <c r="AL203"/>
  <c r="AL202" s="1"/>
  <c r="P201"/>
  <c r="P199"/>
  <c r="P198" s="1"/>
  <c r="AL198"/>
  <c r="P197"/>
  <c r="P196"/>
  <c r="P195"/>
  <c r="P194"/>
  <c r="P193"/>
  <c r="P191"/>
  <c r="P190" s="1"/>
  <c r="AP190"/>
  <c r="AP187" s="1"/>
  <c r="AL190"/>
  <c r="AL187" s="1"/>
  <c r="AH190"/>
  <c r="U190"/>
  <c r="U187" s="1"/>
  <c r="P188"/>
  <c r="AH187"/>
  <c r="AD187"/>
  <c r="Z187"/>
  <c r="P178"/>
  <c r="P177"/>
  <c r="AP176"/>
  <c r="AL176"/>
  <c r="AH176"/>
  <c r="AD176"/>
  <c r="Z176"/>
  <c r="U176"/>
  <c r="P175"/>
  <c r="P174"/>
  <c r="P173"/>
  <c r="P172"/>
  <c r="AP171"/>
  <c r="AL171"/>
  <c r="AH171"/>
  <c r="AD171"/>
  <c r="Z171"/>
  <c r="U171"/>
  <c r="P171" s="1"/>
  <c r="P170"/>
  <c r="P169"/>
  <c r="AP168"/>
  <c r="AL168"/>
  <c r="AH168"/>
  <c r="AD168"/>
  <c r="Z168"/>
  <c r="U168"/>
  <c r="P167"/>
  <c r="P166"/>
  <c r="P165"/>
  <c r="P164"/>
  <c r="AP163"/>
  <c r="AL163"/>
  <c r="AH163"/>
  <c r="AD163"/>
  <c r="Z163"/>
  <c r="U163"/>
  <c r="P162"/>
  <c r="P161"/>
  <c r="P160"/>
  <c r="P159"/>
  <c r="P158"/>
  <c r="P157"/>
  <c r="AP156"/>
  <c r="AP154" s="1"/>
  <c r="AL156"/>
  <c r="AH156"/>
  <c r="AH154" s="1"/>
  <c r="AH153" s="1"/>
  <c r="AD156"/>
  <c r="AD154" s="1"/>
  <c r="AD153" s="1"/>
  <c r="Z156"/>
  <c r="U156"/>
  <c r="P155"/>
  <c r="AL154"/>
  <c r="AL153" s="1"/>
  <c r="U154"/>
  <c r="U153" s="1"/>
  <c r="P152"/>
  <c r="P150"/>
  <c r="P149" s="1"/>
  <c r="AL149"/>
  <c r="P148"/>
  <c r="P147"/>
  <c r="P146"/>
  <c r="P145"/>
  <c r="P144"/>
  <c r="P142"/>
  <c r="AP141"/>
  <c r="AP138" s="1"/>
  <c r="AL141"/>
  <c r="AH141"/>
  <c r="U141"/>
  <c r="U138" s="1"/>
  <c r="P141"/>
  <c r="P138" s="1"/>
  <c r="P139"/>
  <c r="AL138"/>
  <c r="AH138"/>
  <c r="AD138"/>
  <c r="Z138"/>
  <c r="P130"/>
  <c r="P126"/>
  <c r="P125"/>
  <c r="AP124"/>
  <c r="AL124"/>
  <c r="AH124"/>
  <c r="AD124"/>
  <c r="Z124"/>
  <c r="U124"/>
  <c r="P123"/>
  <c r="P122"/>
  <c r="P121"/>
  <c r="P120"/>
  <c r="P119"/>
  <c r="AP118"/>
  <c r="AL118"/>
  <c r="AH118"/>
  <c r="AD118"/>
  <c r="Z118"/>
  <c r="U118"/>
  <c r="P129"/>
  <c r="P128"/>
  <c r="AP127"/>
  <c r="AL127"/>
  <c r="AH127"/>
  <c r="AD127"/>
  <c r="P127" s="1"/>
  <c r="Z127"/>
  <c r="U127"/>
  <c r="P117"/>
  <c r="P116"/>
  <c r="P114"/>
  <c r="P113"/>
  <c r="AP112"/>
  <c r="AL112"/>
  <c r="AH112"/>
  <c r="AD112"/>
  <c r="Z112"/>
  <c r="U112"/>
  <c r="P111"/>
  <c r="P110"/>
  <c r="P109"/>
  <c r="P108"/>
  <c r="P107"/>
  <c r="P106"/>
  <c r="AP105"/>
  <c r="AP103" s="1"/>
  <c r="AL105"/>
  <c r="AH105"/>
  <c r="AD105"/>
  <c r="AD103" s="1"/>
  <c r="AD102" s="1"/>
  <c r="AD131" s="1"/>
  <c r="AD179" s="1"/>
  <c r="AD180" s="1"/>
  <c r="AD228" s="1"/>
  <c r="AD229" s="1"/>
  <c r="Z105"/>
  <c r="Z103" s="1"/>
  <c r="U105"/>
  <c r="U103" s="1"/>
  <c r="P104"/>
  <c r="AL103"/>
  <c r="AH103"/>
  <c r="AH102" s="1"/>
  <c r="P101"/>
  <c r="P98" s="1"/>
  <c r="P99"/>
  <c r="AL98"/>
  <c r="P97"/>
  <c r="P96"/>
  <c r="P95"/>
  <c r="P94"/>
  <c r="P93"/>
  <c r="P91"/>
  <c r="AP90"/>
  <c r="AL90"/>
  <c r="AH90"/>
  <c r="AD90"/>
  <c r="Z90"/>
  <c r="U90"/>
  <c r="R247" i="26"/>
  <c r="N247"/>
  <c r="J247"/>
  <c r="R246"/>
  <c r="N246"/>
  <c r="J246"/>
  <c r="J242" s="1"/>
  <c r="R245"/>
  <c r="N245"/>
  <c r="J245"/>
  <c r="R243"/>
  <c r="N243"/>
  <c r="N242" s="1"/>
  <c r="J243"/>
  <c r="AP242"/>
  <c r="AL242"/>
  <c r="AH242"/>
  <c r="AD242"/>
  <c r="Z242"/>
  <c r="V242"/>
  <c r="R242"/>
  <c r="P228"/>
  <c r="P227"/>
  <c r="AP226"/>
  <c r="AL226"/>
  <c r="AH226"/>
  <c r="AD226"/>
  <c r="Z226"/>
  <c r="U226"/>
  <c r="P226" s="1"/>
  <c r="P225"/>
  <c r="P224"/>
  <c r="P223"/>
  <c r="P222"/>
  <c r="AP221"/>
  <c r="AL221"/>
  <c r="AH221"/>
  <c r="AD221"/>
  <c r="Z221"/>
  <c r="U221"/>
  <c r="P221"/>
  <c r="P220"/>
  <c r="P219"/>
  <c r="AP218"/>
  <c r="AL218"/>
  <c r="AH218"/>
  <c r="AD218"/>
  <c r="Z218"/>
  <c r="U218"/>
  <c r="P218" s="1"/>
  <c r="P217"/>
  <c r="P216"/>
  <c r="P215"/>
  <c r="P214"/>
  <c r="AP213"/>
  <c r="AL213"/>
  <c r="AH213"/>
  <c r="AD213"/>
  <c r="Z213"/>
  <c r="U213"/>
  <c r="P213"/>
  <c r="P212"/>
  <c r="P211"/>
  <c r="P210"/>
  <c r="P209"/>
  <c r="P208"/>
  <c r="P207"/>
  <c r="AP206"/>
  <c r="AL206"/>
  <c r="AH206"/>
  <c r="AD206"/>
  <c r="Z206"/>
  <c r="U206"/>
  <c r="P206" s="1"/>
  <c r="P205"/>
  <c r="AP204"/>
  <c r="AP203" s="1"/>
  <c r="AL204"/>
  <c r="AL203" s="1"/>
  <c r="AH204"/>
  <c r="AD204"/>
  <c r="AD203" s="1"/>
  <c r="Z204"/>
  <c r="Z203" s="1"/>
  <c r="U204"/>
  <c r="P204" s="1"/>
  <c r="AH203"/>
  <c r="P202"/>
  <c r="P200"/>
  <c r="AL199"/>
  <c r="P199"/>
  <c r="P198"/>
  <c r="P197"/>
  <c r="P196"/>
  <c r="P195"/>
  <c r="P194"/>
  <c r="P192"/>
  <c r="AP191"/>
  <c r="AP188" s="1"/>
  <c r="AL191"/>
  <c r="AL188" s="1"/>
  <c r="AH191"/>
  <c r="U191"/>
  <c r="P191"/>
  <c r="P189"/>
  <c r="P188" s="1"/>
  <c r="AH188"/>
  <c r="AD188"/>
  <c r="Z188"/>
  <c r="U188"/>
  <c r="P179"/>
  <c r="P178"/>
  <c r="AP177"/>
  <c r="AL177"/>
  <c r="AH177"/>
  <c r="AD177"/>
  <c r="Z177"/>
  <c r="P177" s="1"/>
  <c r="U177"/>
  <c r="P176"/>
  <c r="P175"/>
  <c r="P174"/>
  <c r="P173"/>
  <c r="AP172"/>
  <c r="AL172"/>
  <c r="AH172"/>
  <c r="AD172"/>
  <c r="Z172"/>
  <c r="U172"/>
  <c r="P172" s="1"/>
  <c r="P171"/>
  <c r="P170"/>
  <c r="AP169"/>
  <c r="AL169"/>
  <c r="AH169"/>
  <c r="AD169"/>
  <c r="Z169"/>
  <c r="P169" s="1"/>
  <c r="U169"/>
  <c r="P168"/>
  <c r="P167"/>
  <c r="P166"/>
  <c r="P165"/>
  <c r="AP164"/>
  <c r="AL164"/>
  <c r="AH164"/>
  <c r="AD164"/>
  <c r="Z164"/>
  <c r="U164"/>
  <c r="P164" s="1"/>
  <c r="P163"/>
  <c r="P162"/>
  <c r="P161"/>
  <c r="P160"/>
  <c r="P159"/>
  <c r="P158"/>
  <c r="AP157"/>
  <c r="AL157"/>
  <c r="AH157"/>
  <c r="AD157"/>
  <c r="Z157"/>
  <c r="P157" s="1"/>
  <c r="U157"/>
  <c r="P156"/>
  <c r="AP155"/>
  <c r="AP154" s="1"/>
  <c r="AL155"/>
  <c r="AH155"/>
  <c r="AH154" s="1"/>
  <c r="AD155"/>
  <c r="AD154" s="1"/>
  <c r="Z155"/>
  <c r="P155" s="1"/>
  <c r="U155"/>
  <c r="AL154"/>
  <c r="U154"/>
  <c r="P153"/>
  <c r="P151"/>
  <c r="P150" s="1"/>
  <c r="P139" s="1"/>
  <c r="AL150"/>
  <c r="P149"/>
  <c r="P148"/>
  <c r="P147"/>
  <c r="P146"/>
  <c r="P145"/>
  <c r="P143"/>
  <c r="AP142"/>
  <c r="AP139" s="1"/>
  <c r="AL142"/>
  <c r="AH142"/>
  <c r="U142"/>
  <c r="P142"/>
  <c r="P140"/>
  <c r="AL139"/>
  <c r="AH139"/>
  <c r="AD139"/>
  <c r="Z139"/>
  <c r="U139"/>
  <c r="P131"/>
  <c r="P130"/>
  <c r="P129"/>
  <c r="AP128"/>
  <c r="AL128"/>
  <c r="AH128"/>
  <c r="AD128"/>
  <c r="Z128"/>
  <c r="U128"/>
  <c r="P128" s="1"/>
  <c r="P127"/>
  <c r="P126"/>
  <c r="P125"/>
  <c r="P124"/>
  <c r="AP123"/>
  <c r="AL123"/>
  <c r="AH123"/>
  <c r="AD123"/>
  <c r="Z123"/>
  <c r="U123"/>
  <c r="P123"/>
  <c r="P122"/>
  <c r="P121"/>
  <c r="AP120"/>
  <c r="AL120"/>
  <c r="AH120"/>
  <c r="AD120"/>
  <c r="Z120"/>
  <c r="U120"/>
  <c r="P120" s="1"/>
  <c r="P119"/>
  <c r="P118"/>
  <c r="P117"/>
  <c r="P116"/>
  <c r="AP115"/>
  <c r="AL115"/>
  <c r="AH115"/>
  <c r="AD115"/>
  <c r="Z115"/>
  <c r="U115"/>
  <c r="P115"/>
  <c r="P114"/>
  <c r="P113"/>
  <c r="P112"/>
  <c r="P111"/>
  <c r="P110"/>
  <c r="P109"/>
  <c r="AP108"/>
  <c r="AL108"/>
  <c r="AH108"/>
  <c r="AD108"/>
  <c r="Z108"/>
  <c r="U108"/>
  <c r="P108" s="1"/>
  <c r="P107"/>
  <c r="AP106"/>
  <c r="AP105" s="1"/>
  <c r="AL106"/>
  <c r="AL105" s="1"/>
  <c r="AH106"/>
  <c r="AD106"/>
  <c r="AD105" s="1"/>
  <c r="Z106"/>
  <c r="Z105" s="1"/>
  <c r="U106"/>
  <c r="P106" s="1"/>
  <c r="AH105"/>
  <c r="P104"/>
  <c r="P102"/>
  <c r="AL101"/>
  <c r="P101"/>
  <c r="P100"/>
  <c r="P99"/>
  <c r="P98"/>
  <c r="P97"/>
  <c r="P96"/>
  <c r="P94"/>
  <c r="AP93"/>
  <c r="AP90" s="1"/>
  <c r="AP132" s="1"/>
  <c r="AP180" s="1"/>
  <c r="AP181" s="1"/>
  <c r="AP229" s="1"/>
  <c r="AP230" s="1"/>
  <c r="AL93"/>
  <c r="AL90" s="1"/>
  <c r="AH93"/>
  <c r="U93"/>
  <c r="P93"/>
  <c r="P91"/>
  <c r="P90" s="1"/>
  <c r="AH90"/>
  <c r="AH132" s="1"/>
  <c r="AH180" s="1"/>
  <c r="AH181" s="1"/>
  <c r="AH229" s="1"/>
  <c r="AH230" s="1"/>
  <c r="AD90"/>
  <c r="AD132" s="1"/>
  <c r="AD180" s="1"/>
  <c r="AD181" s="1"/>
  <c r="AD229" s="1"/>
  <c r="AD230" s="1"/>
  <c r="Z90"/>
  <c r="Z132" s="1"/>
  <c r="Z180" s="1"/>
  <c r="U90"/>
  <c r="P188" i="24" l="1"/>
  <c r="P174" i="23"/>
  <c r="Z102" i="22"/>
  <c r="Z131" s="1"/>
  <c r="Z179" s="1"/>
  <c r="AL200" i="24"/>
  <c r="AL229" s="1"/>
  <c r="AD132"/>
  <c r="AD180" s="1"/>
  <c r="P90"/>
  <c r="P108"/>
  <c r="P128"/>
  <c r="Z106"/>
  <c r="P106" s="1"/>
  <c r="P123"/>
  <c r="P164"/>
  <c r="P225"/>
  <c r="J241"/>
  <c r="R241"/>
  <c r="P155"/>
  <c r="AP132"/>
  <c r="AP180" s="1"/>
  <c r="AP181" s="1"/>
  <c r="P169"/>
  <c r="AH229"/>
  <c r="U201"/>
  <c r="P201" s="1"/>
  <c r="U132"/>
  <c r="U180" s="1"/>
  <c r="AD105"/>
  <c r="P120"/>
  <c r="P142"/>
  <c r="P139" s="1"/>
  <c r="P157"/>
  <c r="P177"/>
  <c r="P223"/>
  <c r="AD229"/>
  <c r="AP229" i="23"/>
  <c r="P202"/>
  <c r="AH132"/>
  <c r="P108"/>
  <c r="P147"/>
  <c r="P139" s="1"/>
  <c r="P225"/>
  <c r="P90"/>
  <c r="AL105"/>
  <c r="AL132" s="1"/>
  <c r="P154"/>
  <c r="Z132"/>
  <c r="AP132"/>
  <c r="P128"/>
  <c r="AD152"/>
  <c r="P152" s="1"/>
  <c r="P167"/>
  <c r="P173"/>
  <c r="Z247" i="31" s="1"/>
  <c r="Z245" s="1"/>
  <c r="P187" i="23"/>
  <c r="P205"/>
  <c r="AH151"/>
  <c r="U151"/>
  <c r="U180" s="1"/>
  <c r="AL151"/>
  <c r="AL180" s="1"/>
  <c r="AL228" s="1"/>
  <c r="AL229" s="1"/>
  <c r="P161"/>
  <c r="P168" i="22"/>
  <c r="P105"/>
  <c r="P118"/>
  <c r="P163"/>
  <c r="P187"/>
  <c r="P217"/>
  <c r="P220"/>
  <c r="P156"/>
  <c r="AP153"/>
  <c r="P176"/>
  <c r="P205"/>
  <c r="P112"/>
  <c r="AH131"/>
  <c r="AH179" s="1"/>
  <c r="AH180" s="1"/>
  <c r="AH228" s="1"/>
  <c r="AH229" s="1"/>
  <c r="AL102"/>
  <c r="AL131" s="1"/>
  <c r="AL179" s="1"/>
  <c r="AL180" s="1"/>
  <c r="AL228" s="1"/>
  <c r="AL229" s="1"/>
  <c r="U102"/>
  <c r="U131" s="1"/>
  <c r="U179" s="1"/>
  <c r="P124"/>
  <c r="V246" i="31" s="1"/>
  <c r="V245" s="1"/>
  <c r="V242" s="1"/>
  <c r="P90" i="22"/>
  <c r="AH132" i="24"/>
  <c r="AH180" s="1"/>
  <c r="AH181" s="1"/>
  <c r="AL181"/>
  <c r="Z229"/>
  <c r="AP229"/>
  <c r="AD154"/>
  <c r="P154" s="1"/>
  <c r="U222"/>
  <c r="P222" s="1"/>
  <c r="AD248" i="31" s="1"/>
  <c r="AH180" i="23"/>
  <c r="AH228" s="1"/>
  <c r="AH229" s="1"/>
  <c r="Z229"/>
  <c r="U106"/>
  <c r="P203"/>
  <c r="P103" i="22"/>
  <c r="AP102"/>
  <c r="AP131" s="1"/>
  <c r="Z154"/>
  <c r="U203"/>
  <c r="AL132" i="26"/>
  <c r="AL180" s="1"/>
  <c r="AL181" s="1"/>
  <c r="AL229" s="1"/>
  <c r="AL230" s="1"/>
  <c r="U105"/>
  <c r="P105" s="1"/>
  <c r="U203"/>
  <c r="P203" s="1"/>
  <c r="Z154"/>
  <c r="Z181" s="1"/>
  <c r="Z229" s="1"/>
  <c r="Z230" s="1"/>
  <c r="N247" i="31" l="1"/>
  <c r="Z105" i="24"/>
  <c r="R248" i="31"/>
  <c r="AD245"/>
  <c r="U228" i="23"/>
  <c r="P228" s="1"/>
  <c r="P180"/>
  <c r="AD151"/>
  <c r="AD180" s="1"/>
  <c r="AD228" s="1"/>
  <c r="AD229" s="1"/>
  <c r="N245" i="31"/>
  <c r="Z242"/>
  <c r="J246"/>
  <c r="P102" i="22"/>
  <c r="AT90" s="1"/>
  <c r="AD181" i="24"/>
  <c r="U200"/>
  <c r="U181"/>
  <c r="P151" i="23"/>
  <c r="AT139" s="1"/>
  <c r="P106"/>
  <c r="U105"/>
  <c r="AP179" i="22"/>
  <c r="AP180" s="1"/>
  <c r="AP228" s="1"/>
  <c r="AP229" s="1"/>
  <c r="P131"/>
  <c r="U180"/>
  <c r="U202"/>
  <c r="P202" s="1"/>
  <c r="P203"/>
  <c r="P154"/>
  <c r="Z153"/>
  <c r="U132" i="26"/>
  <c r="P154"/>
  <c r="U229" i="23" l="1"/>
  <c r="P229" s="1"/>
  <c r="Z132" i="24"/>
  <c r="P105"/>
  <c r="R245" i="31"/>
  <c r="AD242"/>
  <c r="BD242"/>
  <c r="AU242"/>
  <c r="BI242"/>
  <c r="BA245"/>
  <c r="N242"/>
  <c r="J245"/>
  <c r="P200" i="24"/>
  <c r="AT188" s="1"/>
  <c r="U229"/>
  <c r="P229" s="1"/>
  <c r="P105" i="23"/>
  <c r="U132"/>
  <c r="P132" s="1"/>
  <c r="U228" i="22"/>
  <c r="P153"/>
  <c r="Z180"/>
  <c r="Z228" s="1"/>
  <c r="Z229" s="1"/>
  <c r="P179"/>
  <c r="U180" i="26"/>
  <c r="P132"/>
  <c r="Z180" i="24" l="1"/>
  <c r="P132"/>
  <c r="BE243" i="31"/>
  <c r="AV242"/>
  <c r="BJ242"/>
  <c r="BE242"/>
  <c r="BB245"/>
  <c r="R242"/>
  <c r="BA242"/>
  <c r="AU244"/>
  <c r="BH242"/>
  <c r="AT242"/>
  <c r="BC242"/>
  <c r="J242"/>
  <c r="AZ245"/>
  <c r="P180" i="22"/>
  <c r="U229"/>
  <c r="P229" s="1"/>
  <c r="P228"/>
  <c r="U181" i="26"/>
  <c r="P180"/>
  <c r="Z181" i="24" l="1"/>
  <c r="P181" s="1"/>
  <c r="P180"/>
  <c r="BB242" i="31"/>
  <c r="AV244"/>
  <c r="AZ242"/>
  <c r="AT244"/>
  <c r="P181" i="26"/>
  <c r="U229"/>
  <c r="U230" l="1"/>
  <c r="P230" s="1"/>
  <c r="P229"/>
  <c r="D23" i="18" l="1"/>
  <c r="D22"/>
  <c r="G18" i="17" l="1"/>
  <c r="G17"/>
  <c r="G16"/>
  <c r="N24" i="30" l="1"/>
  <c r="M18"/>
  <c r="M21" s="1"/>
  <c r="N21" s="1"/>
  <c r="C18"/>
  <c r="C21" s="1"/>
  <c r="D21" s="1"/>
  <c r="M16"/>
  <c r="N16" s="1"/>
  <c r="H16"/>
  <c r="H18" s="1"/>
  <c r="C16"/>
  <c r="D16" s="1"/>
  <c r="N12"/>
  <c r="N11" s="1"/>
  <c r="I12"/>
  <c r="I11" s="1"/>
  <c r="D12"/>
  <c r="D11" s="1"/>
  <c r="D15" l="1"/>
  <c r="I18"/>
  <c r="H21"/>
  <c r="I21" s="1"/>
  <c r="I22" s="1"/>
  <c r="D22"/>
  <c r="I24" s="1"/>
  <c r="I26" s="1"/>
  <c r="I16"/>
  <c r="I15" s="1"/>
  <c r="D18"/>
  <c r="N18"/>
  <c r="N15" s="1"/>
  <c r="N22" s="1"/>
  <c r="G94" i="17"/>
  <c r="G43" l="1"/>
  <c r="D42"/>
  <c r="G42" s="1"/>
  <c r="G41" l="1"/>
  <c r="D33" i="18" l="1"/>
  <c r="D11"/>
  <c r="G44" i="17" l="1"/>
  <c r="G38" l="1"/>
  <c r="G34"/>
  <c r="G33"/>
  <c r="G90" l="1"/>
  <c r="G87"/>
  <c r="G88"/>
  <c r="G89"/>
  <c r="G86"/>
  <c r="G85" l="1"/>
  <c r="G68"/>
  <c r="G67" l="1"/>
  <c r="G66"/>
  <c r="G35"/>
  <c r="G30" s="1"/>
  <c r="E19" i="28" l="1"/>
  <c r="G59" i="17" l="1"/>
  <c r="G60"/>
  <c r="G61"/>
  <c r="G62"/>
  <c r="G63"/>
  <c r="G64"/>
  <c r="G52"/>
  <c r="G53"/>
  <c r="G54"/>
  <c r="G55"/>
  <c r="G51"/>
  <c r="G50"/>
  <c r="G49"/>
  <c r="G48"/>
  <c r="G24" l="1"/>
  <c r="G14" l="1"/>
  <c r="G20" l="1"/>
  <c r="G29"/>
  <c r="G105" l="1"/>
  <c r="G104"/>
  <c r="G91"/>
  <c r="G72"/>
  <c r="G71"/>
  <c r="G70"/>
  <c r="G65"/>
  <c r="G58"/>
  <c r="G57"/>
  <c r="G47"/>
  <c r="G46"/>
  <c r="G28"/>
  <c r="E26"/>
  <c r="G26" s="1"/>
  <c r="G25"/>
  <c r="G23"/>
  <c r="G22"/>
  <c r="G19"/>
  <c r="E18"/>
  <c r="E17"/>
  <c r="E16"/>
  <c r="G102" l="1"/>
  <c r="G106" s="1"/>
  <c r="G21"/>
  <c r="G45"/>
  <c r="G56"/>
  <c r="G69"/>
  <c r="G27"/>
  <c r="G15"/>
  <c r="G11" s="1"/>
  <c r="G92" s="1"/>
  <c r="G77" i="15" l="1"/>
  <c r="G69"/>
  <c r="G70"/>
  <c r="G56"/>
  <c r="G64"/>
  <c r="G50"/>
  <c r="J19" i="28" l="1"/>
  <c r="G19"/>
  <c r="G19" i="15" l="1"/>
  <c r="G38"/>
  <c r="G33"/>
  <c r="G27"/>
  <c r="G13"/>
  <c r="G11" i="29" l="1"/>
  <c r="G20" i="28" l="1"/>
  <c r="G21"/>
  <c r="F21"/>
  <c r="E21" l="1"/>
  <c r="F20" l="1"/>
  <c r="E20"/>
  <c r="F18"/>
  <c r="G18"/>
  <c r="E18"/>
  <c r="D19" l="1"/>
  <c r="D20"/>
  <c r="J20" s="1"/>
  <c r="D21"/>
  <c r="J21" s="1"/>
  <c r="J22" l="1"/>
  <c r="D18"/>
  <c r="J18" s="1"/>
  <c r="D33"/>
  <c r="J33" s="1"/>
  <c r="J34" s="1"/>
  <c r="G76" i="15"/>
  <c r="G75"/>
  <c r="G63"/>
  <c r="G62"/>
  <c r="G61"/>
  <c r="G55"/>
  <c r="G48"/>
  <c r="G72" l="1"/>
  <c r="G66"/>
  <c r="G58"/>
  <c r="G52"/>
  <c r="E30" i="9"/>
  <c r="E25"/>
  <c r="E19"/>
  <c r="E11"/>
  <c r="E13"/>
  <c r="E28"/>
  <c r="G11" i="15" l="1"/>
  <c r="G39"/>
  <c r="G32"/>
  <c r="G26"/>
  <c r="G25"/>
  <c r="G24"/>
  <c r="G18"/>
  <c r="G21" l="1"/>
  <c r="G15"/>
  <c r="G35"/>
  <c r="G29"/>
  <c r="F19" i="13"/>
  <c r="G40" i="15" l="1"/>
  <c r="F12" i="13"/>
  <c r="F13"/>
  <c r="F14"/>
  <c r="F15"/>
  <c r="F16"/>
  <c r="F17"/>
  <c r="F18"/>
  <c r="F11"/>
  <c r="F21" l="1"/>
  <c r="G14" i="29"/>
  <c r="V246" i="25" l="1"/>
  <c r="V242" s="1"/>
  <c r="P228" i="27" l="1"/>
  <c r="P227"/>
  <c r="AP226"/>
  <c r="AL226"/>
  <c r="AH226"/>
  <c r="AD226"/>
  <c r="Z226"/>
  <c r="U226"/>
  <c r="P225"/>
  <c r="P224"/>
  <c r="P223"/>
  <c r="P222"/>
  <c r="AP221"/>
  <c r="AL221"/>
  <c r="AH221"/>
  <c r="AD221"/>
  <c r="Z221"/>
  <c r="U221"/>
  <c r="P220"/>
  <c r="P219"/>
  <c r="AP218"/>
  <c r="AL218"/>
  <c r="AH218"/>
  <c r="AD218"/>
  <c r="Z218"/>
  <c r="U218"/>
  <c r="P217"/>
  <c r="P216"/>
  <c r="P215"/>
  <c r="P214"/>
  <c r="AP213"/>
  <c r="AL213"/>
  <c r="AH213"/>
  <c r="AD213"/>
  <c r="Z213"/>
  <c r="U213"/>
  <c r="P212"/>
  <c r="P211"/>
  <c r="P210"/>
  <c r="P209"/>
  <c r="P208"/>
  <c r="P207"/>
  <c r="AP206"/>
  <c r="AP204" s="1"/>
  <c r="AL206"/>
  <c r="AL204" s="1"/>
  <c r="AH206"/>
  <c r="AD206"/>
  <c r="AD204" s="1"/>
  <c r="Z206"/>
  <c r="Z204" s="1"/>
  <c r="U206"/>
  <c r="P205"/>
  <c r="AH204"/>
  <c r="AH203" s="1"/>
  <c r="P202"/>
  <c r="P200"/>
  <c r="P199" s="1"/>
  <c r="AL199"/>
  <c r="P198"/>
  <c r="P197"/>
  <c r="P196"/>
  <c r="P195"/>
  <c r="P194"/>
  <c r="P192"/>
  <c r="P191" s="1"/>
  <c r="AP191"/>
  <c r="AP188" s="1"/>
  <c r="AL191"/>
  <c r="AH191"/>
  <c r="U191"/>
  <c r="U188" s="1"/>
  <c r="P189"/>
  <c r="AL188"/>
  <c r="AH188"/>
  <c r="AD188"/>
  <c r="Z188"/>
  <c r="P179"/>
  <c r="P178"/>
  <c r="AP177"/>
  <c r="AL177"/>
  <c r="AH177"/>
  <c r="AD177"/>
  <c r="Z177"/>
  <c r="U177"/>
  <c r="P176"/>
  <c r="P175"/>
  <c r="P174"/>
  <c r="P173"/>
  <c r="AP172"/>
  <c r="AL172"/>
  <c r="AH172"/>
  <c r="AD172"/>
  <c r="Z172"/>
  <c r="U172"/>
  <c r="P171"/>
  <c r="P170"/>
  <c r="AP169"/>
  <c r="AL169"/>
  <c r="AH169"/>
  <c r="AD169"/>
  <c r="Z169"/>
  <c r="U169"/>
  <c r="P168"/>
  <c r="P167"/>
  <c r="P166"/>
  <c r="P165"/>
  <c r="AP164"/>
  <c r="AL164"/>
  <c r="AH164"/>
  <c r="AD164"/>
  <c r="Z164"/>
  <c r="U164"/>
  <c r="P163"/>
  <c r="P162"/>
  <c r="P161"/>
  <c r="P160"/>
  <c r="P159"/>
  <c r="P158"/>
  <c r="AP157"/>
  <c r="AL157"/>
  <c r="AL155" s="1"/>
  <c r="AL154" s="1"/>
  <c r="AH157"/>
  <c r="AH155" s="1"/>
  <c r="AD157"/>
  <c r="Z157"/>
  <c r="U157"/>
  <c r="U155" s="1"/>
  <c r="P156"/>
  <c r="AP155"/>
  <c r="AD155"/>
  <c r="Z155"/>
  <c r="P153"/>
  <c r="P151"/>
  <c r="AL150"/>
  <c r="P149"/>
  <c r="P148"/>
  <c r="P147"/>
  <c r="P146"/>
  <c r="P145"/>
  <c r="P143"/>
  <c r="AP142"/>
  <c r="AP139" s="1"/>
  <c r="AL142"/>
  <c r="AH142"/>
  <c r="AH139" s="1"/>
  <c r="U142"/>
  <c r="U139" s="1"/>
  <c r="P140"/>
  <c r="AL139"/>
  <c r="AD139"/>
  <c r="Z139"/>
  <c r="P131"/>
  <c r="P130"/>
  <c r="P129"/>
  <c r="AP128"/>
  <c r="AL128"/>
  <c r="AH128"/>
  <c r="AD128"/>
  <c r="Z128"/>
  <c r="U128"/>
  <c r="P127"/>
  <c r="P126"/>
  <c r="P125"/>
  <c r="P124"/>
  <c r="AP123"/>
  <c r="AL123"/>
  <c r="AH123"/>
  <c r="AD123"/>
  <c r="Z123"/>
  <c r="U123"/>
  <c r="P122"/>
  <c r="P121"/>
  <c r="AP120"/>
  <c r="AL120"/>
  <c r="AH120"/>
  <c r="AD120"/>
  <c r="Z120"/>
  <c r="U120"/>
  <c r="P119"/>
  <c r="P118"/>
  <c r="P117"/>
  <c r="P116"/>
  <c r="AP115"/>
  <c r="AL115"/>
  <c r="AH115"/>
  <c r="AD115"/>
  <c r="Z115"/>
  <c r="U115"/>
  <c r="P114"/>
  <c r="P113"/>
  <c r="P112"/>
  <c r="P111"/>
  <c r="P110"/>
  <c r="P109"/>
  <c r="AP108"/>
  <c r="AP106" s="1"/>
  <c r="AL108"/>
  <c r="AL106" s="1"/>
  <c r="AH108"/>
  <c r="AD108"/>
  <c r="AD106" s="1"/>
  <c r="Z108"/>
  <c r="Z106" s="1"/>
  <c r="U108"/>
  <c r="P107"/>
  <c r="AH106"/>
  <c r="AH105" s="1"/>
  <c r="P104"/>
  <c r="P102"/>
  <c r="P101" s="1"/>
  <c r="AL101"/>
  <c r="P100"/>
  <c r="P99"/>
  <c r="P98"/>
  <c r="P97"/>
  <c r="P96"/>
  <c r="P94"/>
  <c r="P93" s="1"/>
  <c r="AP93"/>
  <c r="AP90" s="1"/>
  <c r="AL93"/>
  <c r="AL90" s="1"/>
  <c r="AH93"/>
  <c r="U93"/>
  <c r="U90" s="1"/>
  <c r="P91"/>
  <c r="AH90"/>
  <c r="AD90"/>
  <c r="Z90"/>
  <c r="P155" l="1"/>
  <c r="P164"/>
  <c r="P188"/>
  <c r="P108"/>
  <c r="AL105"/>
  <c r="P128"/>
  <c r="P142"/>
  <c r="P206"/>
  <c r="AL203"/>
  <c r="P226"/>
  <c r="P90"/>
  <c r="P157"/>
  <c r="Z105"/>
  <c r="Z132" s="1"/>
  <c r="Z180" s="1"/>
  <c r="AP105"/>
  <c r="AP132" s="1"/>
  <c r="AP180" s="1"/>
  <c r="P169"/>
  <c r="P177"/>
  <c r="Z203"/>
  <c r="AP203"/>
  <c r="AD154"/>
  <c r="AP154"/>
  <c r="P120"/>
  <c r="P150"/>
  <c r="P139" s="1"/>
  <c r="P218"/>
  <c r="U154"/>
  <c r="AH132"/>
  <c r="AH180" s="1"/>
  <c r="AH181" s="1"/>
  <c r="AH229" s="1"/>
  <c r="AH230" s="1"/>
  <c r="U106"/>
  <c r="U105" s="1"/>
  <c r="U132" s="1"/>
  <c r="P115"/>
  <c r="Z154"/>
  <c r="U204"/>
  <c r="U203" s="1"/>
  <c r="P213"/>
  <c r="AD105"/>
  <c r="P123"/>
  <c r="AH154"/>
  <c r="P172"/>
  <c r="AD203"/>
  <c r="P221"/>
  <c r="AL132"/>
  <c r="AL180" s="1"/>
  <c r="AL181" s="1"/>
  <c r="AL229" s="1"/>
  <c r="AL230" s="1"/>
  <c r="P106"/>
  <c r="P105" l="1"/>
  <c r="P154"/>
  <c r="P203"/>
  <c r="P204"/>
  <c r="AD132"/>
  <c r="AD180" s="1"/>
  <c r="AD181" s="1"/>
  <c r="AD229" s="1"/>
  <c r="AD230" s="1"/>
  <c r="Z181"/>
  <c r="Z229" s="1"/>
  <c r="Z230" s="1"/>
  <c r="AP181"/>
  <c r="AP229" s="1"/>
  <c r="AP230" s="1"/>
  <c r="U180"/>
  <c r="P132" l="1"/>
  <c r="U181"/>
  <c r="P180"/>
  <c r="U229" l="1"/>
  <c r="P181"/>
  <c r="U230" l="1"/>
  <c r="P230" s="1"/>
  <c r="P229"/>
  <c r="AD246" i="25" l="1"/>
  <c r="Z246"/>
  <c r="BA244" l="1"/>
  <c r="BB244"/>
  <c r="BD243" l="1"/>
  <c r="AY242" l="1"/>
  <c r="AX242"/>
  <c r="AW242"/>
  <c r="R247" l="1"/>
  <c r="N247"/>
  <c r="J247"/>
  <c r="R245"/>
  <c r="N245"/>
  <c r="J245"/>
  <c r="R243"/>
  <c r="N243"/>
  <c r="J243"/>
  <c r="AP242"/>
  <c r="AL242"/>
  <c r="AH242"/>
  <c r="P228"/>
  <c r="P227"/>
  <c r="AP226"/>
  <c r="AL226"/>
  <c r="AH226"/>
  <c r="AD226"/>
  <c r="Z226"/>
  <c r="U226"/>
  <c r="P226" s="1"/>
  <c r="P225"/>
  <c r="P224"/>
  <c r="P223"/>
  <c r="P222"/>
  <c r="AP221"/>
  <c r="AL221"/>
  <c r="AH221"/>
  <c r="AD221"/>
  <c r="Z221"/>
  <c r="U221"/>
  <c r="P221" s="1"/>
  <c r="P220"/>
  <c r="P219"/>
  <c r="AP218"/>
  <c r="AL218"/>
  <c r="AH218"/>
  <c r="AD218"/>
  <c r="Z218"/>
  <c r="U218"/>
  <c r="P217"/>
  <c r="P216"/>
  <c r="P215"/>
  <c r="P214"/>
  <c r="AP213"/>
  <c r="AL213"/>
  <c r="AH213"/>
  <c r="AD213"/>
  <c r="Z213"/>
  <c r="U213"/>
  <c r="P213"/>
  <c r="P212"/>
  <c r="P211"/>
  <c r="P210"/>
  <c r="P209"/>
  <c r="P208"/>
  <c r="P207"/>
  <c r="AP206"/>
  <c r="AL206"/>
  <c r="AL204" s="1"/>
  <c r="AL203" s="1"/>
  <c r="AH206"/>
  <c r="AD206"/>
  <c r="AD204" s="1"/>
  <c r="AD203" s="1"/>
  <c r="Z206"/>
  <c r="U206"/>
  <c r="P206" s="1"/>
  <c r="P205"/>
  <c r="AP204"/>
  <c r="AH204"/>
  <c r="AH203" s="1"/>
  <c r="Z204"/>
  <c r="AP203"/>
  <c r="Z203"/>
  <c r="P202"/>
  <c r="P200"/>
  <c r="AL199"/>
  <c r="P199"/>
  <c r="P198"/>
  <c r="P197"/>
  <c r="P196"/>
  <c r="P195"/>
  <c r="P194"/>
  <c r="P192"/>
  <c r="P191" s="1"/>
  <c r="AP191"/>
  <c r="AL191"/>
  <c r="AL188" s="1"/>
  <c r="AH191"/>
  <c r="U191"/>
  <c r="U188" s="1"/>
  <c r="P189"/>
  <c r="AP188"/>
  <c r="AH188"/>
  <c r="AD188"/>
  <c r="Z188"/>
  <c r="P179"/>
  <c r="P178"/>
  <c r="AP177"/>
  <c r="AL177"/>
  <c r="AH177"/>
  <c r="AD177"/>
  <c r="Z177"/>
  <c r="U177"/>
  <c r="P177"/>
  <c r="P176"/>
  <c r="P175"/>
  <c r="P174"/>
  <c r="P173"/>
  <c r="AP172"/>
  <c r="AL172"/>
  <c r="AH172"/>
  <c r="AD172"/>
  <c r="Z172"/>
  <c r="U172"/>
  <c r="P172" s="1"/>
  <c r="P171"/>
  <c r="P170"/>
  <c r="AP169"/>
  <c r="AL169"/>
  <c r="AL154" s="1"/>
  <c r="AH169"/>
  <c r="AD169"/>
  <c r="Z169"/>
  <c r="U169"/>
  <c r="P169" s="1"/>
  <c r="P168"/>
  <c r="P167"/>
  <c r="P166"/>
  <c r="P165"/>
  <c r="AP164"/>
  <c r="AL164"/>
  <c r="AH164"/>
  <c r="AD164"/>
  <c r="Z164"/>
  <c r="U164"/>
  <c r="P163"/>
  <c r="P162"/>
  <c r="P161"/>
  <c r="P160"/>
  <c r="P159"/>
  <c r="P158"/>
  <c r="AP157"/>
  <c r="AL157"/>
  <c r="AH157"/>
  <c r="AD157"/>
  <c r="Z157"/>
  <c r="U157"/>
  <c r="P157"/>
  <c r="P156"/>
  <c r="AP155"/>
  <c r="AP154" s="1"/>
  <c r="AL155"/>
  <c r="AH155"/>
  <c r="AH154" s="1"/>
  <c r="AD155"/>
  <c r="Z155"/>
  <c r="Z154" s="1"/>
  <c r="U155"/>
  <c r="P155"/>
  <c r="AD154"/>
  <c r="P153"/>
  <c r="P150" s="1"/>
  <c r="P151"/>
  <c r="AL150"/>
  <c r="P149"/>
  <c r="P148"/>
  <c r="P147"/>
  <c r="P146"/>
  <c r="P145"/>
  <c r="P143"/>
  <c r="P142" s="1"/>
  <c r="AP142"/>
  <c r="AL142"/>
  <c r="AH142"/>
  <c r="U142"/>
  <c r="P140"/>
  <c r="AP139"/>
  <c r="AL139"/>
  <c r="AH139"/>
  <c r="AD139"/>
  <c r="Z139"/>
  <c r="U139"/>
  <c r="P131"/>
  <c r="P130"/>
  <c r="P129"/>
  <c r="AP128"/>
  <c r="AL128"/>
  <c r="AH128"/>
  <c r="AD128"/>
  <c r="U128"/>
  <c r="P127"/>
  <c r="P126"/>
  <c r="P125"/>
  <c r="P124"/>
  <c r="AP123"/>
  <c r="AL123"/>
  <c r="AH123"/>
  <c r="AD123"/>
  <c r="Z123"/>
  <c r="U123"/>
  <c r="P123"/>
  <c r="P122"/>
  <c r="P121"/>
  <c r="AP120"/>
  <c r="AL120"/>
  <c r="AH120"/>
  <c r="AD120"/>
  <c r="Z120"/>
  <c r="U120"/>
  <c r="P120" s="1"/>
  <c r="P119"/>
  <c r="P118"/>
  <c r="P117"/>
  <c r="P116"/>
  <c r="AP115"/>
  <c r="AL115"/>
  <c r="AH115"/>
  <c r="AD115"/>
  <c r="Z115"/>
  <c r="U115"/>
  <c r="P115" s="1"/>
  <c r="P114"/>
  <c r="P113"/>
  <c r="P112"/>
  <c r="P111"/>
  <c r="P110"/>
  <c r="P109"/>
  <c r="AP108"/>
  <c r="AP106" s="1"/>
  <c r="AP105" s="1"/>
  <c r="AL108"/>
  <c r="AH108"/>
  <c r="AH106" s="1"/>
  <c r="AH105" s="1"/>
  <c r="AD108"/>
  <c r="Z108"/>
  <c r="Z106" s="1"/>
  <c r="Z105" s="1"/>
  <c r="U108"/>
  <c r="P107"/>
  <c r="AL106"/>
  <c r="AL105" s="1"/>
  <c r="AD106"/>
  <c r="AD105" s="1"/>
  <c r="U106"/>
  <c r="P104"/>
  <c r="P101" s="1"/>
  <c r="P102"/>
  <c r="AL101"/>
  <c r="P100"/>
  <c r="P99"/>
  <c r="P98"/>
  <c r="P97"/>
  <c r="P96"/>
  <c r="P94"/>
  <c r="AP93"/>
  <c r="AP90" s="1"/>
  <c r="AL93"/>
  <c r="AH93"/>
  <c r="AH90" s="1"/>
  <c r="U93"/>
  <c r="P91"/>
  <c r="AL90"/>
  <c r="AL132" s="1"/>
  <c r="AL180" s="1"/>
  <c r="AD90"/>
  <c r="AD132" s="1"/>
  <c r="AD180" s="1"/>
  <c r="AD181" s="1"/>
  <c r="AD229" s="1"/>
  <c r="Z90"/>
  <c r="U90"/>
  <c r="BC243"/>
  <c r="AT233" l="1"/>
  <c r="AZ244"/>
  <c r="AH132"/>
  <c r="AH180" s="1"/>
  <c r="AH181" s="1"/>
  <c r="AH229" s="1"/>
  <c r="AH230" s="1"/>
  <c r="AP132"/>
  <c r="AP180" s="1"/>
  <c r="AP181" s="1"/>
  <c r="AP229" s="1"/>
  <c r="AP230" s="1"/>
  <c r="AL181"/>
  <c r="AL229" s="1"/>
  <c r="P106"/>
  <c r="P139"/>
  <c r="Z132"/>
  <c r="Z180" s="1"/>
  <c r="Z181" s="1"/>
  <c r="Z229" s="1"/>
  <c r="Z230" s="1"/>
  <c r="P93"/>
  <c r="P108"/>
  <c r="P128"/>
  <c r="U154"/>
  <c r="P154" s="1"/>
  <c r="P164"/>
  <c r="P188"/>
  <c r="U204"/>
  <c r="P204" s="1"/>
  <c r="P218"/>
  <c r="AD230"/>
  <c r="AL230"/>
  <c r="P90"/>
  <c r="U105"/>
  <c r="P105" s="1"/>
  <c r="U203"/>
  <c r="P203" s="1"/>
  <c r="R246" l="1"/>
  <c r="AD242"/>
  <c r="AT235" s="1"/>
  <c r="U132"/>
  <c r="BE243" l="1"/>
  <c r="BJ242"/>
  <c r="AV242"/>
  <c r="BE242"/>
  <c r="BB246"/>
  <c r="R242"/>
  <c r="BB242" s="1"/>
  <c r="N246"/>
  <c r="Z242"/>
  <c r="AT234" s="1"/>
  <c r="J246"/>
  <c r="U180"/>
  <c r="P132"/>
  <c r="BD242" l="1"/>
  <c r="BI242"/>
  <c r="AU242"/>
  <c r="BA246"/>
  <c r="N242"/>
  <c r="BA242" s="1"/>
  <c r="AZ246"/>
  <c r="J242"/>
  <c r="AZ242" s="1"/>
  <c r="AT242"/>
  <c r="BH242"/>
  <c r="BC242"/>
  <c r="U181"/>
  <c r="P180"/>
  <c r="P181" l="1"/>
  <c r="U229"/>
  <c r="U230" l="1"/>
  <c r="P230" s="1"/>
  <c r="P229"/>
</calcChain>
</file>

<file path=xl/comments1.xml><?xml version="1.0" encoding="utf-8"?>
<comments xmlns="http://schemas.openxmlformats.org/spreadsheetml/2006/main">
  <authors>
    <author>Елена Геннадьевна Штепа</author>
  </authors>
  <commentList>
    <comment ref="B11" authorId="0">
      <text>
        <r>
          <rPr>
            <b/>
            <sz val="9"/>
            <color indexed="81"/>
            <rFont val="Tahoma"/>
            <family val="2"/>
            <charset val="204"/>
          </rPr>
          <t>Елена Геннадьевна Штепа:</t>
        </r>
        <r>
          <rPr>
            <sz val="9"/>
            <color indexed="81"/>
            <rFont val="Tahoma"/>
            <family val="2"/>
            <charset val="204"/>
          </rPr>
          <t xml:space="preserve">
Стройавтоматика</t>
        </r>
      </text>
    </comment>
  </commentList>
</comments>
</file>

<file path=xl/sharedStrings.xml><?xml version="1.0" encoding="utf-8"?>
<sst xmlns="http://schemas.openxmlformats.org/spreadsheetml/2006/main" count="4122" uniqueCount="633">
  <si>
    <t>УТВЕРЖДАЮ:</t>
  </si>
  <si>
    <t>(подпись) (расшифровка подписи)</t>
  </si>
  <si>
    <t>"___"____________20__г.</t>
  </si>
  <si>
    <t>СОГЛАСОВАНО:</t>
  </si>
  <si>
    <t>ПЛАН ФИНАНСОВО-ХОЗЯЙСТВЕННОЙ</t>
  </si>
  <si>
    <t>Наименование учреждения</t>
  </si>
  <si>
    <t>форма по ОКУД</t>
  </si>
  <si>
    <t>по ОКПО</t>
  </si>
  <si>
    <t>Наименование органа, осуществляющего</t>
  </si>
  <si>
    <t>функции и полномочия учредителя</t>
  </si>
  <si>
    <t>Глава по БК</t>
  </si>
  <si>
    <t>Адрес фактического местонахождения</t>
  </si>
  <si>
    <t>по ОКАТО</t>
  </si>
  <si>
    <t>Идентификационный номер налогоплательщика (ИНН)</t>
  </si>
  <si>
    <t>по ОКЕИ</t>
  </si>
  <si>
    <t>Код причины постановки на учет (КПП)</t>
  </si>
  <si>
    <t>по ОКВ</t>
  </si>
  <si>
    <t>Единица измерения: руб.</t>
  </si>
  <si>
    <t>рублей</t>
  </si>
  <si>
    <t>Итого:</t>
  </si>
  <si>
    <t xml:space="preserve">в разрезе стоимости имущества: </t>
  </si>
  <si>
    <t xml:space="preserve"> - закрепленного собственником имущества за учреждением на праве оперативного управления</t>
  </si>
  <si>
    <t>в том числе балансовая стоимость особо ценного движимого имущества</t>
  </si>
  <si>
    <t>Наименование показателя</t>
  </si>
  <si>
    <t>Сумма, тыс.руб.</t>
  </si>
  <si>
    <t>Нефинансовые активы, всего:</t>
  </si>
  <si>
    <t>1.</t>
  </si>
  <si>
    <t>2.</t>
  </si>
  <si>
    <t>в том числе:</t>
  </si>
  <si>
    <t>2.1.</t>
  </si>
  <si>
    <t>2.2.</t>
  </si>
  <si>
    <t>2.3.</t>
  </si>
  <si>
    <t>2.4.</t>
  </si>
  <si>
    <t>3.</t>
  </si>
  <si>
    <t>(подпись)</t>
  </si>
  <si>
    <t>(расшифровка подписи)</t>
  </si>
  <si>
    <t>(должность)</t>
  </si>
  <si>
    <t>2.5.</t>
  </si>
  <si>
    <t>ДЕЯТЕЛЬНОСТИ МУНИЦИПАЛЬНОГО УЧРЕЖДЕНИЯ</t>
  </si>
  <si>
    <t>на "___" _________2017_г.</t>
  </si>
  <si>
    <t>Код строки</t>
  </si>
  <si>
    <t>Код по бюджетной классификации Российской Федерации</t>
  </si>
  <si>
    <t>всего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</si>
  <si>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</si>
  <si>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</si>
  <si>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</si>
  <si>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</si>
  <si>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</si>
  <si>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Поступления от доходов, всего:</t>
  </si>
  <si>
    <t>Х</t>
  </si>
  <si>
    <t>Выплаты по расходам, всего:</t>
  </si>
  <si>
    <t>Остаток средств на начало года</t>
  </si>
  <si>
    <t>Остаток средств на конец года</t>
  </si>
  <si>
    <t>N п/п</t>
  </si>
  <si>
    <t>Финансовые активы, всего:</t>
  </si>
  <si>
    <t>Обязательства, всего:</t>
  </si>
  <si>
    <t xml:space="preserve"> из них:                                                                                                                                                                                                                                          долговые обязательства</t>
  </si>
  <si>
    <t xml:space="preserve">Показатели выплат по расходам </t>
  </si>
  <si>
    <t>Год начала закупки</t>
  </si>
  <si>
    <t>всего на закупки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</si>
  <si>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</si>
  <si>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</si>
  <si>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>на 2017 г. очередной финансовый год</t>
  </si>
  <si>
    <t>Выплаты по расходам на закупку товаров, работ, услуг, всего:</t>
  </si>
  <si>
    <t>0001</t>
  </si>
  <si>
    <t>Сведения о средствах, поступающих</t>
  </si>
  <si>
    <t>010</t>
  </si>
  <si>
    <t>020</t>
  </si>
  <si>
    <t>030</t>
  </si>
  <si>
    <t>040</t>
  </si>
  <si>
    <t>Поступление</t>
  </si>
  <si>
    <t>Выбытие</t>
  </si>
  <si>
    <t>Справочнея информация</t>
  </si>
  <si>
    <t>Объем публичных обязательств, всего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</si>
  <si>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</si>
  <si>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</si>
  <si>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Сумма (тыс.руб.)</t>
  </si>
  <si>
    <t>Сумма (руб., с точностью до двух знаков после запятой - 0,00)</t>
  </si>
  <si>
    <t>Сумма выплат по расходам на закупку товаров, работ и услуг, руб. (с точностью до двух знаков после запятой - 0,00)</t>
  </si>
  <si>
    <t>Объем финансового обеспечения, руб. (с точностью до двух знаков после запятой - 0,00)</t>
  </si>
  <si>
    <t>на 2018 г.             1-ый год планового периода</t>
  </si>
  <si>
    <t>на 2019 г.            2-ой год планового периода</t>
  </si>
  <si>
    <t xml:space="preserve"> Управление образования администрации города Кемерово</t>
  </si>
  <si>
    <t>Расчеты (обоснования) к плану финансово-хозяйственной деятельности государственного (муниципального) учреждения</t>
  </si>
  <si>
    <t>1. Расчеты (обоснования) выплат персоналу (строка 210)</t>
  </si>
  <si>
    <t>1.1. Расчеты (обоснования) расходов на оплату труда</t>
  </si>
  <si>
    <t>№
п/п</t>
  </si>
  <si>
    <t>Должность, группа должностей</t>
  </si>
  <si>
    <t>Установленная численность,
ед</t>
  </si>
  <si>
    <t xml:space="preserve"> Среднемесячный размер оплаты труда на одного работника, руб</t>
  </si>
  <si>
    <t>Ежемесячная надбавка к должностному окладу, %</t>
  </si>
  <si>
    <t xml:space="preserve">Районный коэффициент </t>
  </si>
  <si>
    <t>Фонд оплаты труда в год, руб
( гр. 3 х гр. 4  х
 (1 + гр. 8/100)
 х гр. 9 х 12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</si>
  <si>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</si>
  <si>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</si>
  <si>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</si>
  <si>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х</t>
  </si>
  <si>
    <t>Код видов расходов_______________________________________________________________________</t>
  </si>
  <si>
    <t>Источник финансового обеспечения _______________________________________________________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</si>
  <si>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</si>
  <si>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</si>
  <si>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1 работника в день, руб</t>
  </si>
  <si>
    <t>Количество работников, чел</t>
  </si>
  <si>
    <t>Количество дней</t>
  </si>
  <si>
    <t>Сумма, руб.
(гр. 3 х гр. 4 х гр. 5)</t>
  </si>
  <si>
    <t>Выплаты персоналу при направлении в служебные командировки в пределах территории Российской Федерации</t>
  </si>
  <si>
    <t>1.1.</t>
  </si>
  <si>
    <t xml:space="preserve">в том числе:
компенсация дополнительных расходов, связанных с проживанием вне места постоянного жительства (суточных)  </t>
  </si>
  <si>
    <t>1.2.</t>
  </si>
  <si>
    <t>компенсация расходов по проезду в служебные командировки</t>
  </si>
  <si>
    <t>1.3.</t>
  </si>
  <si>
    <t>компенсация расходов по найму жилого помещения</t>
  </si>
  <si>
    <t>Выплаты персоналу при направлении в служебные командировки на территории иностранных государств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</si>
  <si>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</si>
  <si>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</si>
  <si>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1 работника</t>
  </si>
  <si>
    <t>Размер выплаты (пособия) в месяц, руб</t>
  </si>
  <si>
    <t>Сумма, руб 
(гр. 3 х гр. 4 х гр. 5)</t>
  </si>
  <si>
    <t>Пособие по уходу за ребенком</t>
  </si>
  <si>
    <t>Наименование государственного внебюджетного фонда</t>
  </si>
  <si>
    <t>Размер базы для начисления страховых взносов, руб</t>
  </si>
  <si>
    <t>Сумма взноса, руб</t>
  </si>
  <si>
    <t>Страховые взносы в Пенсионный фонд Российской Федерации, всего</t>
  </si>
  <si>
    <t>x</t>
  </si>
  <si>
    <t>в том числе: 
по ставке 22,0%</t>
  </si>
  <si>
    <t>по ставке 10,0%</t>
  </si>
  <si>
    <t>с применением пониженных тарифов взносов в Пенсионный фонд    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</si>
  <si>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</si>
  <si>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в том числе:  
обязательное социальное страхование на случай временной нетрудоспособности и в связи с материнством по ставке 2,9%</t>
  </si>
  <si>
    <t>с применением ставки взносов в Фонд социального страхования 
Российской Федерации по ставке 0,0%</t>
  </si>
  <si>
    <t>обязательное социальное страхование от несчастных случаев на производстве и профессиональных заболеваний по ставке 0,2%</t>
  </si>
  <si>
    <t>обязательное социальное страхование от несчастных случаев на производстве и профессиональных заболеваний по ставке 0,_%</t>
  </si>
  <si>
    <t>Страховые взносы в Федеральный фонд обязательного медицинского страхования, всего (по ставке 5,1%)</t>
  </si>
  <si>
    <t>2. Расчет (обоснование) расходов на
социальные и иные выплаты населению</t>
  </si>
  <si>
    <t>Код видов расходов ______________________________________________________________</t>
  </si>
  <si>
    <t>Источник финансового обеспечения_______________________________________________</t>
  </si>
  <si>
    <t>Размер одной выплаты, руб</t>
  </si>
  <si>
    <t>Количество выплат в год</t>
  </si>
  <si>
    <t>Общая сумма выплат, руб
(гр.3 х гр.4)</t>
  </si>
  <si>
    <t>3. Расчет (обоснование) расходов на уплату налогов, сборов и иных платежей</t>
  </si>
  <si>
    <t>3.1. Расчет (обоснование) расходов на оплату налога на имущество</t>
  </si>
  <si>
    <t>Налоговая база,
 руб</t>
  </si>
  <si>
    <t>Ставка налога, %</t>
  </si>
  <si>
    <t>Сумма исчисленного налога, подлежащего уплате, руб
(гр. 3 х гр. 4/100)</t>
  </si>
  <si>
    <t>Налог на имущество, всего</t>
  </si>
  <si>
    <t>в том числе по группам:</t>
  </si>
  <si>
    <t>недвижимое имущество</t>
  </si>
  <si>
    <t>из них:
переданное в аренду</t>
  </si>
  <si>
    <t>движимое имущество</t>
  </si>
  <si>
    <t>3.2. Расчет  (обоснование) расходов на оплату земельного налога</t>
  </si>
  <si>
    <t xml:space="preserve">Кадастровая стоимость земельного участка 
</t>
  </si>
  <si>
    <t>Ставка 
налога,
 %</t>
  </si>
  <si>
    <t>Сумма, руб
(гр. 3 х гр. 4/100)</t>
  </si>
  <si>
    <t>Земельный налог, всего</t>
  </si>
  <si>
    <t>в том числе по участкам:</t>
  </si>
  <si>
    <t>3.3. Расчет (обоснование) расходов на оплату прочих налогов и сборов</t>
  </si>
  <si>
    <t>Источник финансового обеспечения _______________________________________________</t>
  </si>
  <si>
    <t>Налоговая база, руб</t>
  </si>
  <si>
    <t>Всего, руб
(гр. 3 х гр. 4/100)</t>
  </si>
  <si>
    <t>Транспортный налог</t>
  </si>
  <si>
    <t>в том числе по транспортным средствам:</t>
  </si>
  <si>
    <t xml:space="preserve">Водный налог </t>
  </si>
  <si>
    <t>в том числе по объектам</t>
  </si>
  <si>
    <t>4. Расчет (обоснование) расходов на  безвозмездные 
перечисления организациям</t>
  </si>
  <si>
    <t>Код видов расходов _________________________________________________________</t>
  </si>
  <si>
    <t>Источник финансового обеспечения __________________________________________</t>
  </si>
  <si>
    <t>5. Расчет (обоснование)  прочих расходов 
(кроме расходов на закупку товаров, работ, услуг)</t>
  </si>
  <si>
    <t>Код видов расходов ____________________________________________________________</t>
  </si>
  <si>
    <t>Источник финансового обеспечения _____________________________________________</t>
  </si>
  <si>
    <t>Выплата стипендий учащимся, студентам, аспирантам, ученым</t>
  </si>
  <si>
    <t>6. Расчет (обоснование)  расходов на закупку товаров, работ, услуг</t>
  </si>
  <si>
    <t>6.1.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</si>
  <si>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</si>
  <si>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</si>
  <si>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</t>
  </si>
  <si>
    <t>Сумма, 
 руб
 (гр. 3 х гр. 4 х гр. 5)</t>
  </si>
  <si>
    <t xml:space="preserve">Абонентская плата за номер </t>
  </si>
  <si>
    <t>Повременная оплата междугородных, международных и местных телефонных соединений</t>
  </si>
  <si>
    <t>Оплата сотовой связи по тарифам</t>
  </si>
  <si>
    <t>Услуги телефонно-телеграфной, факсимильной, пейджинговой связи, радиосвязи</t>
  </si>
  <si>
    <t>Пересылка почтовой корреспонденции с использованием франкировальной машины</t>
  </si>
  <si>
    <t>Услуги фельдъегерской и специальной связи</t>
  </si>
  <si>
    <t>Услуги  интернет-провайдеров</t>
  </si>
  <si>
    <t>Услуги электронной почты (электронный адрес)</t>
  </si>
  <si>
    <t>6. Расчет  расходов на закупку товаров, работ, услуг</t>
  </si>
  <si>
    <t>Код видов расходов ________________________________________________________________</t>
  </si>
  <si>
    <t>Источник финансового обеспечения ________________________________________________</t>
  </si>
  <si>
    <t>6.2. Расчет  расходов на оплату транспортных услуг услуг</t>
  </si>
  <si>
    <t>Количество услуг перевозки</t>
  </si>
  <si>
    <t xml:space="preserve">Цена услуги перевозки, руб </t>
  </si>
  <si>
    <t>Сумма, руб (гр. 3 х гр. 4)</t>
  </si>
  <si>
    <t xml:space="preserve">Плата за перевозку (доставку) грузов (отправлений) </t>
  </si>
  <si>
    <t>Обеспечение должностных лиц проездными документами в служебных целях</t>
  </si>
  <si>
    <t>Источник финансового обеспечения _________________________________________________</t>
  </si>
  <si>
    <t>6.3. Расчет расходов на оплату коммунальных услуг</t>
  </si>
  <si>
    <t>Размер потребелния ресурсов</t>
  </si>
  <si>
    <t>Тариф 
(с НДС), руб</t>
  </si>
  <si>
    <t>Индексация,%</t>
  </si>
  <si>
    <t>Сумма, руб
(гр.4 х гр.5   
х гр.6)</t>
  </si>
  <si>
    <t>Электроснабжение, всего</t>
  </si>
  <si>
    <t>в том числе по объектам:</t>
  </si>
  <si>
    <t>Теплоснабжение</t>
  </si>
  <si>
    <t>Горячее водоснабжение, всего</t>
  </si>
  <si>
    <t>Холодное водоснабжение, всего</t>
  </si>
  <si>
    <t>Водоотведение, всего</t>
  </si>
  <si>
    <t>6.4. Расчет расходов на оплату аренды имущества</t>
  </si>
  <si>
    <t>Количество</t>
  </si>
  <si>
    <t>Ставка арендной платы</t>
  </si>
  <si>
    <t>Стоимость 
с НДС, 
руб</t>
  </si>
  <si>
    <t>Аренда недвижимого имущества</t>
  </si>
  <si>
    <t>Аренда движимого имущества</t>
  </si>
  <si>
    <t>Объект</t>
  </si>
  <si>
    <t>Количество работ (услуг)</t>
  </si>
  <si>
    <t>Стоимость работ (услуг), руб</t>
  </si>
  <si>
    <t>Содержание объектов недвижимого имущества в чистоте</t>
  </si>
  <si>
    <t>уборка снега, мусора</t>
  </si>
  <si>
    <t>санитарно-гигиеническое обслуживание, мойка и чистка  помещений, окон, натирка полов</t>
  </si>
  <si>
    <t>Содержание объектов движимого имущества в чистоте</t>
  </si>
  <si>
    <t>мойка и чистка (химчистка) имущества (транспорта  и т.д.)</t>
  </si>
  <si>
    <t>прачечные услуги</t>
  </si>
  <si>
    <t>Ремонт (текущий и капитальный) имущества</t>
  </si>
  <si>
    <t>устранение неисправностей (восстановление работоспособности) объектов имущества</t>
  </si>
  <si>
    <t>поддержание технико-экономических и эксплуатационных показателей объектов имущества</t>
  </si>
  <si>
    <t>Противопожарные мероприятия, связанные с содержанием имущества</t>
  </si>
  <si>
    <t>Количество договоров</t>
  </si>
  <si>
    <t>Стоимость услуги, руб</t>
  </si>
  <si>
    <t>Код видов расходов _______________________________________________________</t>
  </si>
  <si>
    <t>Источник финансового обеспечения ________________________________________</t>
  </si>
  <si>
    <t>6.7. Расчет расходов на приобретение основных средств</t>
  </si>
  <si>
    <t>Средняя стоимость, руб</t>
  </si>
  <si>
    <t>Сумма, руб 
(гр.2 х гр. 3)</t>
  </si>
  <si>
    <t>Приобретение основных средств</t>
  </si>
  <si>
    <t>в том числе по группам объектов:</t>
  </si>
  <si>
    <t>6.8. Расчет расходов на приобретение материальных запасов</t>
  </si>
  <si>
    <t>Единица измерения</t>
  </si>
  <si>
    <t>Цена за единицу, руб</t>
  </si>
  <si>
    <t>Сумма, руб (гр. 4 х гр. 5)</t>
  </si>
  <si>
    <t>Приобретение материалов</t>
  </si>
  <si>
    <t>в том числе по группам материалов:</t>
  </si>
  <si>
    <t>Источник финансового обеспечения____________________________________________</t>
  </si>
  <si>
    <t>УТВЕРЖДАЮ</t>
  </si>
  <si>
    <t>(наименование должности лица, утверждающего документ; наименование органа,</t>
  </si>
  <si>
    <t>осуществляющего функции и полномочия учредителя (учреждения))</t>
  </si>
  <si>
    <t>"</t>
  </si>
  <si>
    <t xml:space="preserve"> г.</t>
  </si>
  <si>
    <t>СВЕДЕНИЯ</t>
  </si>
  <si>
    <t>ОБ ОПЕРАЦИЯХ С ЦЕЛЕВЫМИ СУБСИДИЯМИ, ПРЕДОСТАВЛЕННЫМИ ГОСУДАРСТВЕННОМУ (МУНИЦИПАЛЬНОМУ) УЧРЕЖДЕНИЮ НА 20</t>
  </si>
  <si>
    <t xml:space="preserve"> Г.</t>
  </si>
  <si>
    <t>КОДЫ</t>
  </si>
  <si>
    <t>Форма по ОКУД</t>
  </si>
  <si>
    <t>0501016</t>
  </si>
  <si>
    <t>от "</t>
  </si>
  <si>
    <t>Дата</t>
  </si>
  <si>
    <t>Государственное (муниципальное)</t>
  </si>
  <si>
    <t>учреждение (подразделение)</t>
  </si>
  <si>
    <t>ИНН/КПП</t>
  </si>
  <si>
    <t>Дата представления предыдущих Сведений</t>
  </si>
  <si>
    <t>Наименование бюджета</t>
  </si>
  <si>
    <t>по ОКТМО</t>
  </si>
  <si>
    <t>ведение лицевого счета</t>
  </si>
  <si>
    <t>Единица измерения: руб. (с точностью до второго десятичного знака)</t>
  </si>
  <si>
    <t>(наименование иностранной валюты)</t>
  </si>
  <si>
    <t>Наименование субсидии</t>
  </si>
  <si>
    <t>Код
субсидии</t>
  </si>
  <si>
    <t>Код 
по бюджетной классификации Российской Федерации</t>
  </si>
  <si>
    <t>Код объекта ФАИП</t>
  </si>
  <si>
    <t>Разрешенный к использованию</t>
  </si>
  <si>
    <t>Суммы возврата дебиторской задолженности прошлых лет</t>
  </si>
  <si>
    <t>Планируемые</t>
  </si>
  <si>
    <t>остаток субсидии прошлых лет</t>
  </si>
  <si>
    <t>на начало 20</t>
  </si>
  <si>
    <t>код</t>
  </si>
  <si>
    <t>сумма</t>
  </si>
  <si>
    <t>поступления</t>
  </si>
  <si>
    <t>выплаты</t>
  </si>
  <si>
    <t>Всего</t>
  </si>
  <si>
    <t>Номер страницы</t>
  </si>
  <si>
    <t>Руководитель</t>
  </si>
  <si>
    <t>Всего страниц</t>
  </si>
  <si>
    <t>Руководитель финан-</t>
  </si>
  <si>
    <t>ОТМЕТКА ОРГАНА, ОСУЩЕСТВЛЯЮЩЕГО ВЕДЕНИЕ ЛИЦЕВОГО СЧЕТА,</t>
  </si>
  <si>
    <t>сово-экономи-</t>
  </si>
  <si>
    <t>О ПРИНЯТИИ НАСТОЯЩИХ СВЕДЕНИЙ</t>
  </si>
  <si>
    <t>ческой службы</t>
  </si>
  <si>
    <t>Ответственный</t>
  </si>
  <si>
    <t>исполнитель</t>
  </si>
  <si>
    <t>(телефон)</t>
  </si>
  <si>
    <t xml:space="preserve"> в том числе:                                               </t>
  </si>
  <si>
    <t xml:space="preserve">  доходы от собственности</t>
  </si>
  <si>
    <t xml:space="preserve">  доходы от оказания услуг, работ</t>
  </si>
  <si>
    <t xml:space="preserve">   в том числе:  </t>
  </si>
  <si>
    <t xml:space="preserve">    услуга (работа) №1</t>
  </si>
  <si>
    <t xml:space="preserve">    услуга (работа) №2</t>
  </si>
  <si>
    <t xml:space="preserve">  доходы от штрафов, пеней, иных сумм принудительного изъятия</t>
  </si>
  <si>
    <t xml:space="preserve">  безвозмездные поступления от наднациональных организаций, правительств иностранных государств, международных финансовых организаций</t>
  </si>
  <si>
    <t xml:space="preserve">  иные субсидии, предоставленные из бюджета</t>
  </si>
  <si>
    <t xml:space="preserve">  прочие доходы</t>
  </si>
  <si>
    <t xml:space="preserve">  доходы от операций с активами</t>
  </si>
  <si>
    <t xml:space="preserve">   в том числе:                                                 </t>
  </si>
  <si>
    <t xml:space="preserve">    от выбытий основных средств</t>
  </si>
  <si>
    <t xml:space="preserve">    от выбытий материальных запасов</t>
  </si>
  <si>
    <t xml:space="preserve"> в том числе на:                                        </t>
  </si>
  <si>
    <t xml:space="preserve">  выплаты пресоналу, всего:</t>
  </si>
  <si>
    <t xml:space="preserve">   из них:                                                     </t>
  </si>
  <si>
    <t xml:space="preserve">    оплата труда и начисления на выплаты по оплате труда</t>
  </si>
  <si>
    <t xml:space="preserve">     в том числе:                                                                          </t>
  </si>
  <si>
    <t xml:space="preserve">      фонд оплаты труда учреждений</t>
  </si>
  <si>
    <t xml:space="preserve">      иные выплаты персоналу учреждений, за исключением фонда оплаты труда</t>
  </si>
  <si>
    <t xml:space="preserve">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</si>
  <si>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</si>
  <si>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социальные и иные выплаты населению, всего:</t>
  </si>
  <si>
    <t xml:space="preserve">   из них:                                                          </t>
  </si>
  <si>
    <t xml:space="preserve">    пособия, компенсации и иные социальные выплаты гражданам, кроме публичных нормативных обязательств</t>
  </si>
  <si>
    <t xml:space="preserve">    стипендии </t>
  </si>
  <si>
    <t xml:space="preserve">    премии и гранты</t>
  </si>
  <si>
    <t xml:space="preserve">  исполнение судебных актов, всего</t>
  </si>
  <si>
    <t xml:space="preserve">   из них:                                                         </t>
  </si>
  <si>
    <t xml:space="preserve">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</si>
  <si>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  уплату налогов, сборов и иных платежей, всего  </t>
  </si>
  <si>
    <t xml:space="preserve">    уплата налога на имущество организаций и земельного налога</t>
  </si>
  <si>
    <t xml:space="preserve">    уплата прочих налогов, сборов</t>
  </si>
  <si>
    <t xml:space="preserve">    уплата иных платежей</t>
  </si>
  <si>
    <t xml:space="preserve">  расходы на закупку товаров, работ, услуг, всего</t>
  </si>
  <si>
    <t xml:space="preserve">    прочая закупка товаров, работ и услуг для обеспечения государственных (муниципальных) нужд</t>
  </si>
  <si>
    <t>Таблица 1</t>
  </si>
  <si>
    <t>субсидия на финансовое обеспечение выполнения муниципального задания из бюджета города Кемерово</t>
  </si>
  <si>
    <t>Таблица 2</t>
  </si>
  <si>
    <r>
      <t xml:space="preserve">4. Общая балансовая стоимость </t>
    </r>
    <r>
      <rPr>
        <b/>
        <i/>
        <sz val="10"/>
        <rFont val="Times New Roman"/>
        <family val="1"/>
        <charset val="204"/>
      </rPr>
      <t>недвижимого</t>
    </r>
    <r>
      <rPr>
        <b/>
        <sz val="10"/>
        <rFont val="Times New Roman"/>
        <family val="1"/>
        <charset val="204"/>
      </rPr>
      <t xml:space="preserve"> муниципального имущества на дату составления Плана</t>
    </r>
  </si>
  <si>
    <r>
      <t xml:space="preserve">5. Общая балансовая стоимость </t>
    </r>
    <r>
      <rPr>
        <b/>
        <i/>
        <sz val="10"/>
        <rFont val="Times New Roman"/>
        <family val="1"/>
        <charset val="204"/>
      </rPr>
      <t>движимого</t>
    </r>
    <r>
      <rPr>
        <b/>
        <sz val="10"/>
        <rFont val="Times New Roman"/>
        <family val="1"/>
        <charset val="204"/>
      </rPr>
      <t xml:space="preserve"> муниципального имущества на дату составления Плана</t>
    </r>
  </si>
  <si>
    <t>(Должность руководителя отраслевого подразделения администрации города (органа, осуществляющего функции и полномочия учредителя)</t>
  </si>
  <si>
    <t>(Должность руководителя муниципального учреждения)</t>
  </si>
  <si>
    <t>(последнюю отчетную дату)</t>
  </si>
  <si>
    <t>на "___" _____________2017_г.</t>
  </si>
  <si>
    <t>Показатели финансового состояния учреждения (подразделения)</t>
  </si>
  <si>
    <t>Таблица 2.1</t>
  </si>
  <si>
    <t>Таблица 3</t>
  </si>
  <si>
    <t>Таблица 4</t>
  </si>
  <si>
    <t>(очередной финансовый год)</t>
  </si>
  <si>
    <t>Показатели по поступлениям и выплатам учреждения (подразделения)</t>
  </si>
  <si>
    <t>на закупку товаров, работ, услуг учреждения (подразделения)</t>
  </si>
  <si>
    <t>во временное распоряжение учреждения (подразделения)</t>
  </si>
  <si>
    <t>Наименование подразделения</t>
  </si>
  <si>
    <t>(указывается КПП учреждения и подразделения)</t>
  </si>
  <si>
    <t xml:space="preserve">1. Цели деятельности учреждения (подразделения) в соответствии с федеральными законами, иными нормативными (муниципальными) </t>
  </si>
  <si>
    <t xml:space="preserve">2. Виды деятельности учреждения (подразделения), относящиеся к его основным видам деятельности в соответствии с уставом учреждения </t>
  </si>
  <si>
    <t xml:space="preserve">3. Перечень услуг (работ), относящихся в соответствии с уставом (положением подразделения) к основным видам деятельности учреждения </t>
  </si>
  <si>
    <t>правовыми актами и уставом учреждения</t>
  </si>
  <si>
    <t>(положением подразделения)</t>
  </si>
  <si>
    <t>(подразделения), предоставление которых для физических и юридических лиц осуществляется, в том числе за плату</t>
  </si>
  <si>
    <t xml:space="preserve"> - приобретенного учреждением (подразделением) за счет выделенных собственником имущества учреждения средств</t>
  </si>
  <si>
    <t xml:space="preserve"> - приобретенного учреждением (подразделением) за счет доходов, полученных от иной приносящей доход деятельности</t>
  </si>
  <si>
    <t xml:space="preserve"> из них:                                                                                                                                                                        </t>
  </si>
  <si>
    <t xml:space="preserve">  недвижимое имущество, всего:</t>
  </si>
  <si>
    <t xml:space="preserve">   в том числе:       </t>
  </si>
  <si>
    <t xml:space="preserve">    остаточная стоимость</t>
  </si>
  <si>
    <t xml:space="preserve">  особо ценное движимое имущество,  всего:</t>
  </si>
  <si>
    <t xml:space="preserve">   в том числе: </t>
  </si>
  <si>
    <t xml:space="preserve"> из них: </t>
  </si>
  <si>
    <t xml:space="preserve">  денежные средства учреждения, всего   </t>
  </si>
  <si>
    <t xml:space="preserve">   в том числе:</t>
  </si>
  <si>
    <t xml:space="preserve">    денежные средства учреждения на счетах</t>
  </si>
  <si>
    <t xml:space="preserve">    денежные средства учреждения, размещенные на депозиты в кредитной организации</t>
  </si>
  <si>
    <t xml:space="preserve">  иные финансовые инструменты</t>
  </si>
  <si>
    <t xml:space="preserve">  дебиторская задолженность по доходам</t>
  </si>
  <si>
    <t xml:space="preserve">  дебиторская задолженность по расходам</t>
  </si>
  <si>
    <t xml:space="preserve">  кредиторская задолженность:</t>
  </si>
  <si>
    <t xml:space="preserve">   в том числе:     </t>
  </si>
  <si>
    <t xml:space="preserve">    просроченная кредиторская задолженность                            </t>
  </si>
  <si>
    <t xml:space="preserve"> в том числе: </t>
  </si>
  <si>
    <t xml:space="preserve">  на оплату кнтрактов, заключенных до начала очередного финансового года:</t>
  </si>
  <si>
    <t xml:space="preserve">  на закупку товаров, работ, услуг по году начала закупки:</t>
  </si>
  <si>
    <t>на 20__ год</t>
  </si>
  <si>
    <t>От "__"_______20__г.</t>
  </si>
  <si>
    <t>(на 20___год и плановый период 20___ и 20___ годов)</t>
  </si>
  <si>
    <t>М.П.</t>
  </si>
  <si>
    <t>Ответственный исполнитель</t>
  </si>
  <si>
    <t xml:space="preserve"> </t>
  </si>
  <si>
    <t>(расшифровка подписи) телефон</t>
  </si>
  <si>
    <t>Руководитель учреждения (подразделения)</t>
  </si>
  <si>
    <t>Руководитель финансово-экономической службы</t>
  </si>
  <si>
    <t>Исполнитель</t>
  </si>
  <si>
    <t>Справочная информация</t>
  </si>
  <si>
    <t xml:space="preserve">  выплаты персоналу, всего:</t>
  </si>
  <si>
    <t xml:space="preserve">  на оплату контрактов, заключенных до начала очередного финансового года:</t>
  </si>
  <si>
    <t>Указывается одной строкой (изменила форму)</t>
  </si>
  <si>
    <t>2018г.</t>
  </si>
  <si>
    <t>2019г.</t>
  </si>
  <si>
    <t>Для всех учреждений</t>
  </si>
  <si>
    <t>не может быть +</t>
  </si>
  <si>
    <t>Для бюджетных учреждений</t>
  </si>
  <si>
    <t>Для автономных учреждений</t>
  </si>
  <si>
    <t>не может быть -</t>
  </si>
  <si>
    <t>Г.В.Иванова</t>
  </si>
  <si>
    <t>а)образовательная деятельность по образовательным программам дошкольного образования; б) присмотр и уход за детьми</t>
  </si>
  <si>
    <t>Реализация основных общеобразовательных программ дошкольного образования, а также присмотр и уход за детьми.</t>
  </si>
  <si>
    <t xml:space="preserve">Присмотр и уход за  детьми в муниципальных образовательных учреждениях </t>
  </si>
  <si>
    <t>Е.В.Жилина</t>
  </si>
  <si>
    <t xml:space="preserve"> специалист ЭО</t>
  </si>
  <si>
    <t>О.Б.Рожнева</t>
  </si>
  <si>
    <t>Реализация основных общеобразовательных программ дошкольного образования</t>
  </si>
  <si>
    <t>проверка</t>
  </si>
  <si>
    <t xml:space="preserve">  прочие расходы (кроме расходов на закупку товаров, работ, услуг)</t>
  </si>
  <si>
    <t>на "     "               2017г.</t>
  </si>
  <si>
    <t>на "       "               2017г.</t>
  </si>
  <si>
    <t xml:space="preserve">   на закупку товаров, работ, услуг</t>
  </si>
  <si>
    <t>Педагогический персонал, осуществляющий учебный процесс</t>
  </si>
  <si>
    <t>Фонд оплаты труда в год, руб
( гр. 3 х гр. 4  х
 (1 + гр. 8/100)
 х гр. 9 х 8</t>
  </si>
  <si>
    <r>
      <t xml:space="preserve">Источник финансового обеспечения                         </t>
    </r>
    <r>
      <rPr>
        <b/>
        <u/>
        <sz val="12"/>
        <color theme="1"/>
        <rFont val="Times New Roman"/>
        <family val="1"/>
        <charset val="204"/>
      </rPr>
      <t xml:space="preserve"> </t>
    </r>
    <r>
      <rPr>
        <u/>
        <sz val="12"/>
        <color theme="1"/>
        <rFont val="Times New Roman"/>
        <family val="1"/>
        <charset val="204"/>
      </rPr>
      <t>Оказание услуг (выполнение работ) на платной основе и иная приносящая доход деятельность</t>
    </r>
  </si>
  <si>
    <t>Обслуживающий персонал</t>
  </si>
  <si>
    <t>Учебно-вспомогательный персонал</t>
  </si>
  <si>
    <t>АУП</t>
  </si>
  <si>
    <r>
      <t xml:space="preserve">Код видов расходов      </t>
    </r>
    <r>
      <rPr>
        <u/>
        <sz val="12"/>
        <color theme="1"/>
        <rFont val="Times New Roman"/>
        <family val="1"/>
        <charset val="204"/>
      </rPr>
      <t>111(Фонд оплаты труда учреждений)</t>
    </r>
  </si>
  <si>
    <t>Прочий педагогический персонал, не осуществляющий педагогический процесс</t>
  </si>
  <si>
    <t>от  « 11 »январь 2017г.</t>
  </si>
  <si>
    <t>Приложение № 1  к плану финансово-хазяйственной деятельности</t>
  </si>
  <si>
    <r>
      <t xml:space="preserve">Код видов расходов    </t>
    </r>
    <r>
      <rPr>
        <u/>
        <sz val="12"/>
        <color theme="1"/>
        <rFont val="Times New Roman"/>
        <family val="1"/>
        <charset val="204"/>
      </rPr>
      <t>112 (Иные выплаты персоналу учреждений, за исключением фонда оплаты труда)</t>
    </r>
  </si>
  <si>
    <r>
      <t>Код вида расходов</t>
    </r>
    <r>
      <rPr>
        <b/>
        <u/>
        <sz val="12"/>
        <rFont val="Times New Roman"/>
        <family val="1"/>
        <charset val="204"/>
      </rPr>
      <t xml:space="preserve"> 119</t>
    </r>
    <r>
      <rPr>
        <b/>
        <sz val="12"/>
        <rFont val="Times New Roman"/>
        <family val="1"/>
        <charset val="204"/>
      </rPr>
      <t xml:space="preserve">            </t>
    </r>
    <r>
      <rPr>
        <sz val="12"/>
        <rFont val="Times New Roman"/>
        <family val="1"/>
        <charset val="204"/>
      </rPr>
      <t>Взносы по обязательному социальному страхованию на выплаты по оплате труда работников и иные выплаты работникам учреждений</t>
    </r>
  </si>
  <si>
    <t>Радио</t>
  </si>
  <si>
    <t>ул.Мирная,3Б</t>
  </si>
  <si>
    <t>Ед. изм.</t>
  </si>
  <si>
    <t>кВт/час</t>
  </si>
  <si>
    <t>Г/кал</t>
  </si>
  <si>
    <t>м3</t>
  </si>
  <si>
    <t>с 1.01.2017 по 30.06.2017</t>
  </si>
  <si>
    <t>с 1.07.2017 по 31.12.2017</t>
  </si>
  <si>
    <t>ул. Мирная 9Б</t>
  </si>
  <si>
    <r>
      <t xml:space="preserve">Код видов расходов </t>
    </r>
    <r>
      <rPr>
        <u/>
        <sz val="12"/>
        <color theme="1"/>
        <rFont val="Times New Roman"/>
        <family val="1"/>
        <charset val="204"/>
      </rPr>
      <t>851 (Уплата налога на имущество организаций и земельного налога)</t>
    </r>
  </si>
  <si>
    <r>
      <t xml:space="preserve">Код видов расходов </t>
    </r>
    <r>
      <rPr>
        <b/>
        <i/>
        <sz val="12"/>
        <color theme="1"/>
        <rFont val="Times New Roman"/>
        <family val="1"/>
        <charset val="204"/>
      </rPr>
      <t xml:space="preserve"> 244    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</t>
    </r>
    <r>
      <rPr>
        <u/>
        <sz val="13"/>
        <color theme="1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</si>
  <si>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r>
      <t xml:space="preserve">Источник финансового обеспечения    </t>
    </r>
    <r>
      <rPr>
        <b/>
        <u/>
        <sz val="12"/>
        <color theme="1"/>
        <rFont val="Times New Roman"/>
        <family val="1"/>
        <charset val="204"/>
      </rPr>
      <t xml:space="preserve"> </t>
    </r>
    <r>
      <rPr>
        <u/>
        <sz val="12"/>
        <color theme="1"/>
        <rFont val="Times New Roman"/>
        <family val="1"/>
        <charset val="204"/>
      </rPr>
      <t>Субсидия на финансовое обеспечение выполнения муниципального задания</t>
    </r>
  </si>
  <si>
    <r>
      <t xml:space="preserve">Источник финансового обеспечения    </t>
    </r>
    <r>
      <rPr>
        <u/>
        <sz val="12"/>
        <color theme="1"/>
        <rFont val="Times New Roman"/>
        <family val="1"/>
        <charset val="204"/>
      </rPr>
      <t>Субсидия на финансовое обеспечение выполнения муниципального задания</t>
    </r>
  </si>
  <si>
    <r>
      <t xml:space="preserve">Источник финансового обеспечения  </t>
    </r>
    <r>
      <rPr>
        <b/>
        <u/>
        <sz val="12"/>
        <color theme="1"/>
        <rFont val="Times New Roman"/>
        <family val="1"/>
        <charset val="204"/>
      </rPr>
      <t xml:space="preserve"> </t>
    </r>
    <r>
      <rPr>
        <u/>
        <sz val="12"/>
        <color theme="1"/>
        <rFont val="Times New Roman"/>
        <family val="1"/>
        <charset val="204"/>
      </rPr>
      <t>Субсидия на финансовое обеспечение выполнения муниципального задания</t>
    </r>
  </si>
  <si>
    <r>
      <t xml:space="preserve">Источник финансового обеспечения    </t>
    </r>
    <r>
      <rPr>
        <b/>
        <u/>
        <sz val="12"/>
        <color theme="1"/>
        <rFont val="Times New Roman"/>
        <family val="1"/>
        <charset val="204"/>
      </rPr>
      <t xml:space="preserve"> </t>
    </r>
    <r>
      <rPr>
        <u/>
        <sz val="12"/>
        <color theme="1"/>
        <rFont val="Times New Roman"/>
        <family val="1"/>
        <charset val="204"/>
      </rPr>
      <t>Оказание услуг (выполнение работ) на платной основе и иная приносящая доход деятельность</t>
    </r>
  </si>
  <si>
    <t>ул.Мирная,9Б</t>
  </si>
  <si>
    <t>4. Расчет  расходов на закупку товаров, работ, услуг (строка 260)</t>
  </si>
  <si>
    <t>4.5. Расчет расходов на оплату работ, услуг по содержанию имущества (225)</t>
  </si>
  <si>
    <t>Сумма, руб</t>
  </si>
  <si>
    <t>1.1</t>
  </si>
  <si>
    <t xml:space="preserve"> Обслуживание наружного освещения</t>
  </si>
  <si>
    <t>ед.</t>
  </si>
  <si>
    <t>1.2</t>
  </si>
  <si>
    <t>ТБО (вывоз, захоронение и конечное размещение):</t>
  </si>
  <si>
    <t>1.2.1</t>
  </si>
  <si>
    <t xml:space="preserve">                вывоз</t>
  </si>
  <si>
    <t>1.2.2</t>
  </si>
  <si>
    <t xml:space="preserve">                захоронение</t>
  </si>
  <si>
    <t>1.2.3</t>
  </si>
  <si>
    <t xml:space="preserve">                конечное размещение</t>
  </si>
  <si>
    <t>1.3</t>
  </si>
  <si>
    <t>1.4</t>
  </si>
  <si>
    <t>1.5</t>
  </si>
  <si>
    <t>Перезарядка огнетушителей и переосвидетельствование огнетушителей:</t>
  </si>
  <si>
    <t>1.5.1</t>
  </si>
  <si>
    <t xml:space="preserve">                ОУ-2;5;3</t>
  </si>
  <si>
    <t>1.5.2</t>
  </si>
  <si>
    <t>1.5.3</t>
  </si>
  <si>
    <t xml:space="preserve">               ОП-5</t>
  </si>
  <si>
    <t>1.6</t>
  </si>
  <si>
    <t>Аварийное обслуживание объектов (ПЖРЭТ)</t>
  </si>
  <si>
    <t>м2</t>
  </si>
  <si>
    <t>1.7</t>
  </si>
  <si>
    <t>Дезинфекция, дезинсекция, дератизация, газация:</t>
  </si>
  <si>
    <t>1.7.1</t>
  </si>
  <si>
    <t xml:space="preserve">              дератизация</t>
  </si>
  <si>
    <t>1.7.2</t>
  </si>
  <si>
    <t xml:space="preserve">              дезинсекция</t>
  </si>
  <si>
    <t>1.8</t>
  </si>
  <si>
    <t>Поверка весов:</t>
  </si>
  <si>
    <t>1.8.1</t>
  </si>
  <si>
    <t>1.8.2</t>
  </si>
  <si>
    <t>1.9</t>
  </si>
  <si>
    <t>Поверка медицинского оборудования:</t>
  </si>
  <si>
    <t>1.10</t>
  </si>
  <si>
    <t>1.11</t>
  </si>
  <si>
    <t>1.12</t>
  </si>
  <si>
    <t>Техническое (сервисное) обслуживание тепловых завес, систем кондиционирования и вентиляции:</t>
  </si>
  <si>
    <t xml:space="preserve">             кондиционер</t>
  </si>
  <si>
    <t xml:space="preserve">             приточная вентиляция</t>
  </si>
  <si>
    <t xml:space="preserve">             вытяжная вентиляция</t>
  </si>
  <si>
    <t>шт.</t>
  </si>
  <si>
    <t>2.1</t>
  </si>
  <si>
    <t>4.6. Расчет расходов на оплату работ, услуг по содержанию имущества (225)</t>
  </si>
  <si>
    <t xml:space="preserve">     дератизация</t>
  </si>
  <si>
    <t xml:space="preserve">     дезинсекция</t>
  </si>
  <si>
    <t>линолеум</t>
  </si>
  <si>
    <t>стройматериалы:</t>
  </si>
  <si>
    <t xml:space="preserve">               ОП-4(перезарядка)</t>
  </si>
  <si>
    <t xml:space="preserve">               ОП-4(переосвидетельствование)</t>
  </si>
  <si>
    <t>весы циферблатные настольные до 20 кг</t>
  </si>
  <si>
    <t>весы почтовые электронные</t>
  </si>
  <si>
    <t>весы рычажные до 500 кг</t>
  </si>
  <si>
    <t>весы напольные (платформенные электронные)</t>
  </si>
  <si>
    <t>весы электронные 60 кг и более</t>
  </si>
  <si>
    <t>весы медицинские электронные  60 кг и более</t>
  </si>
  <si>
    <t>гири</t>
  </si>
  <si>
    <t>Гигрометр</t>
  </si>
  <si>
    <t>Тонометр</t>
  </si>
  <si>
    <t>Термометры</t>
  </si>
  <si>
    <t>Ростометр</t>
  </si>
  <si>
    <t>Облучатель бактерицидный</t>
  </si>
  <si>
    <t>Динамометр</t>
  </si>
  <si>
    <t>1.8.3</t>
  </si>
  <si>
    <t>Спирометр</t>
  </si>
  <si>
    <t>Секундомер</t>
  </si>
  <si>
    <t>огнезащитная обработка</t>
  </si>
  <si>
    <t>Поверка счетчиков ХВС</t>
  </si>
  <si>
    <t>Поверка счетчиков ГВС</t>
  </si>
  <si>
    <t>1.13</t>
  </si>
  <si>
    <t>Поверка счетчиков тепла</t>
  </si>
  <si>
    <t>Поверка манометров</t>
  </si>
  <si>
    <t>1.14</t>
  </si>
  <si>
    <t>Техническое  обслуживание и ремонт прачечного оборудования:</t>
  </si>
  <si>
    <t>бытовая машина</t>
  </si>
  <si>
    <t>промышленная машина</t>
  </si>
  <si>
    <t>цетрифуга</t>
  </si>
  <si>
    <t>сушильный барабан</t>
  </si>
  <si>
    <t>каток гладильный</t>
  </si>
  <si>
    <t>2</t>
  </si>
  <si>
    <t>Прочие услуги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</si>
  <si>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</si>
  <si>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</si>
  <si>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</si>
  <si>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</si>
  <si>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</si>
  <si>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</si>
  <si>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</si>
  <si>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</si>
  <si>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</si>
  <si>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</si>
  <si>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</si>
  <si>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</si>
  <si>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</si>
  <si>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</si>
  <si>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</si>
  <si>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</si>
  <si>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</si>
  <si>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</si>
  <si>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2.3</t>
  </si>
  <si>
    <t>2.4</t>
  </si>
  <si>
    <t>2.5</t>
  </si>
  <si>
    <t>2.6</t>
  </si>
  <si>
    <t>2.8</t>
  </si>
  <si>
    <t>2.9</t>
  </si>
  <si>
    <t>2.8.1</t>
  </si>
  <si>
    <t>2.8.2</t>
  </si>
  <si>
    <t>2.8.3</t>
  </si>
  <si>
    <t>2.9.1</t>
  </si>
  <si>
    <t>2.9.2</t>
  </si>
  <si>
    <t>2.9.3</t>
  </si>
  <si>
    <t>2.9.4</t>
  </si>
  <si>
    <t>2.9.5</t>
  </si>
  <si>
    <t>определение качества огнезащитной обработки</t>
  </si>
  <si>
    <t xml:space="preserve">Содержание объектов недвижимого имущества </t>
  </si>
  <si>
    <t>Сервисное обслуживание пункта погодного регулирования</t>
  </si>
  <si>
    <t>Содержание мест общего пользования</t>
  </si>
  <si>
    <t>Техническое обслуживание кнопки тревожной сигнализации</t>
  </si>
  <si>
    <t>Техническое обслуживаниесистемы охранного телевидения</t>
  </si>
  <si>
    <t>Сервисное обслуживание пунктов тепловой энергии</t>
  </si>
  <si>
    <t>техническое обслуживание пожарной сигнализации</t>
  </si>
  <si>
    <r>
      <t xml:space="preserve">Код видов расходов </t>
    </r>
    <r>
      <rPr>
        <u/>
        <sz val="12"/>
        <rFont val="Times New Roman"/>
        <family val="1"/>
        <charset val="204"/>
      </rPr>
      <t>244 (прочая закупка товаров, работ и услуг для обеспечения государственных (муниципальных) нужд</t>
    </r>
  </si>
  <si>
    <r>
      <t xml:space="preserve">Источник финансового обеспечения </t>
    </r>
    <r>
      <rPr>
        <u/>
        <sz val="12"/>
        <rFont val="Times New Roman"/>
        <family val="1"/>
        <charset val="204"/>
      </rPr>
      <t>Субсидия на финансовое обеспечение выполнения муниципального задания</t>
    </r>
  </si>
  <si>
    <r>
      <t xml:space="preserve">Источник финансового обеспечения </t>
    </r>
    <r>
      <rPr>
        <u/>
        <sz val="12"/>
        <rFont val="Times New Roman"/>
        <family val="1"/>
        <charset val="204"/>
      </rPr>
      <t>Оказания услуг (выполнение работ) на платной основе и иная приносящая доход деятельность</t>
    </r>
  </si>
  <si>
    <t>Техническое обслуживание лифта</t>
  </si>
  <si>
    <t>Иследование проб воды из плавательного бассейна</t>
  </si>
  <si>
    <r>
      <t xml:space="preserve">Код видов расходов </t>
    </r>
    <r>
      <rPr>
        <b/>
        <i/>
        <sz val="12"/>
        <color theme="1"/>
        <rFont val="Times New Roman"/>
        <family val="1"/>
        <charset val="204"/>
      </rPr>
      <t xml:space="preserve"> 244    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</t>
    </r>
    <r>
      <rPr>
        <u/>
        <sz val="13"/>
        <color theme="1"/>
        <rFont val="Times New Roman"/>
        <family val="1"/>
        <charset val="204"/>
      </rPr>
      <t xml:space="preserve"> Прочая закупка товаров, работ и услуг для обеспечения государственных (муниципальных) нужд</t>
    </r>
  </si>
  <si>
    <r>
      <t xml:space="preserve">Источник финансового обеспечения                                                                                                                                                  </t>
    </r>
    <r>
      <rPr>
        <u/>
        <sz val="12"/>
        <color theme="1"/>
        <rFont val="Times New Roman"/>
        <family val="1"/>
        <charset val="204"/>
      </rPr>
      <t>Субсидия на финансовое обеспечение выполнения муниципального задания</t>
    </r>
  </si>
  <si>
    <t>4.7. Расчет расходов на оплату прочих работ, услуг (226)</t>
  </si>
  <si>
    <t>Оплата услуг по обслуживанию пожарной сигнализации</t>
  </si>
  <si>
    <t>Оплата услуг по вневедомственной охране ОВО при ОВД (КТС)</t>
  </si>
  <si>
    <t>Оплата услуги по проведению периодического медицинского осмотра</t>
  </si>
  <si>
    <t>Демеркуризация ламп</t>
  </si>
  <si>
    <t>Оплата услуги по санитарно-гигиеническому обучению</t>
  </si>
  <si>
    <t>Оплата услуги по специальной оценке условий труда</t>
  </si>
  <si>
    <t>Информационно-техническое соправождение АИС</t>
  </si>
  <si>
    <t>Курсы повышения квалификации</t>
  </si>
  <si>
    <t>Оплата услуги по програмному обеспечению "DOXCELL"</t>
  </si>
  <si>
    <t xml:space="preserve">Источник финансового обеспечения                                                                                                          </t>
  </si>
  <si>
    <t>Оказание услуг (выполнение работ) на платной основе и иная приносящая доход деятельность</t>
  </si>
  <si>
    <t>4.8. Расчет расходов на оплату прочих работ, услуг (226)</t>
  </si>
  <si>
    <t xml:space="preserve">Оплата услуг  ЦБ </t>
  </si>
  <si>
    <t>Оплата услуг банка</t>
  </si>
  <si>
    <t>Страхование лифтового оборудования</t>
  </si>
  <si>
    <t>Иследование овощехранилищ :</t>
  </si>
  <si>
    <t>взятие проб</t>
  </si>
  <si>
    <r>
      <t xml:space="preserve">Источник финансового обеспечения                                                                                                </t>
    </r>
    <r>
      <rPr>
        <u/>
        <sz val="12"/>
        <color theme="1"/>
        <rFont val="Times New Roman"/>
        <family val="1"/>
        <charset val="204"/>
      </rPr>
      <t>Субсидия на финансовое обеспечение выполнения муниципального задания</t>
    </r>
  </si>
  <si>
    <r>
      <t xml:space="preserve">Источник финансового обеспечения     </t>
    </r>
    <r>
      <rPr>
        <u/>
        <sz val="12"/>
        <color theme="1"/>
        <rFont val="Times New Roman"/>
        <family val="1"/>
        <charset val="204"/>
      </rPr>
      <t>Оказание услуг (выполнение работ) на платной основе и иная приносящая доход деятельность</t>
    </r>
  </si>
  <si>
    <t>1.6. Расчет (обоснования) страховых взносов на обязательное страхование в Пенсионный фонд Российской Федерации,  Фонд социального страхования Российской Федерации, Федеральный фонд обязательного медицинского страхования (трудоустройство подростков в летний период)</t>
  </si>
  <si>
    <t xml:space="preserve">1.5. Расчет (обоснования) страховых взносов на обязательное страхование в Пенсионный фонд Российской Федерации,  Фонд социального страхования Российской Федерации, Федеральный фонд обязательного медицинского страхования </t>
  </si>
  <si>
    <t xml:space="preserve">1.7. Расчет (обоснования) страховых взносов на обязательное страхование в Пенсионный фонд Российской Федерации,  Фонд социального страхования Российской Федерации, Федеральный фонд обязательного медицинского страхования </t>
  </si>
  <si>
    <t>один человек</t>
  </si>
  <si>
    <t>Консультационное обслуживание программы АИС "ДОУ"</t>
  </si>
  <si>
    <t>муниципальное бюджетное дошкольное  образовательное учреждение     № 37  "Родничек"</t>
  </si>
  <si>
    <t xml:space="preserve"> управление образования администрации города Кемерово</t>
  </si>
  <si>
    <t>650066 г.Кемерово,ул. Сарыгина, дом.№34  б</t>
  </si>
  <si>
    <t>специалист ЭО</t>
  </si>
  <si>
    <t>Е.В. Жилина</t>
  </si>
  <si>
    <t>А.А. Демина</t>
  </si>
  <si>
    <t>на</t>
  </si>
  <si>
    <t>Н.А. Жигалова</t>
  </si>
  <si>
    <t>Заведующая МБДОУ№ 37</t>
  </si>
  <si>
    <t xml:space="preserve">                  Н.А. Жигалова</t>
  </si>
  <si>
    <t>1.1.1</t>
  </si>
  <si>
    <t>3.1</t>
  </si>
  <si>
    <t>3.1.1</t>
  </si>
  <si>
    <t xml:space="preserve">    приобретение товаров, работ, услуг в пользу граждан в целях их социального обеспечения</t>
  </si>
  <si>
    <t>Объем публичных обязательств, всего:</t>
  </si>
  <si>
    <t>011</t>
  </si>
  <si>
    <t>2018 год</t>
  </si>
  <si>
    <t>012</t>
  </si>
  <si>
    <t>2019 год</t>
  </si>
  <si>
    <t>013</t>
  </si>
  <si>
    <t>021</t>
  </si>
  <si>
    <t>022</t>
  </si>
  <si>
    <t>023</t>
  </si>
  <si>
    <t>если заполнена Таблица 3, то в справочной информации эти данные указывать не нужно</t>
  </si>
  <si>
    <t>031</t>
  </si>
  <si>
    <t>032</t>
  </si>
  <si>
    <t>033</t>
  </si>
  <si>
    <t>211.1</t>
  </si>
  <si>
    <t>211.2</t>
  </si>
  <si>
    <t>211.3</t>
  </si>
  <si>
    <t>211.4</t>
  </si>
  <si>
    <t>От</t>
  </si>
  <si>
    <t>Зам. начальника управления образования</t>
  </si>
  <si>
    <t>О.В. Гусева</t>
  </si>
  <si>
    <t>на 2018 год и плановый период 2019 и 2020 годов</t>
  </si>
  <si>
    <t>2020г.</t>
  </si>
  <si>
    <t>2020 год</t>
  </si>
  <si>
    <t>на 2018 г. очередной финансовый год</t>
  </si>
  <si>
    <t>на 2019 г.             1-ый год планового периода</t>
  </si>
  <si>
    <t>на 2020 г.            2-ой год планового периода</t>
  </si>
  <si>
    <t>на "01" "января" 2018г.</t>
  </si>
  <si>
    <t>" 04 " июня 2018г.</t>
  </si>
  <si>
    <t xml:space="preserve">декабря                  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</si>
</sst>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#,##0.00_ ;[Red]\-#,##0.00\ "/>
    <numFmt numFmtId="166" formatCode="#,##0.0"/>
    <numFmt numFmtId="167" formatCode="0.0"/>
  </numFmts>
  <fonts count="5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 Narrow"/>
      <family val="2"/>
      <charset val="204"/>
    </font>
    <font>
      <sz val="8"/>
      <name val="Arial Narrow"/>
      <family val="2"/>
      <charset val="204"/>
    </font>
    <font>
      <b/>
      <i/>
      <sz val="7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0"/>
      <color rgb="FF0000CC"/>
      <name val="Times New Roman"/>
      <family val="1"/>
      <charset val="204"/>
    </font>
    <font>
      <sz val="10"/>
      <color rgb="FF0000CC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color rgb="FF0000CC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Bookman Old Style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Arial Cyr"/>
      <charset val="204"/>
    </font>
    <font>
      <b/>
      <u/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u/>
      <sz val="12"/>
      <name val="Times New Roman"/>
      <family val="1"/>
      <charset val="204"/>
    </font>
    <font>
      <u/>
      <sz val="13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1" fillId="0" borderId="0"/>
    <xf numFmtId="9" fontId="11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50" fillId="0" borderId="0"/>
    <xf numFmtId="0" fontId="50" fillId="0" borderId="0"/>
  </cellStyleXfs>
  <cellXfs count="984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7" fillId="0" borderId="0" xfId="0" applyFont="1" applyFill="1" applyBorder="1"/>
    <xf numFmtId="0" fontId="7" fillId="0" borderId="0" xfId="0" applyFont="1" applyFill="1" applyAlignment="1"/>
    <xf numFmtId="0" fontId="7" fillId="0" borderId="1" xfId="0" applyFont="1" applyFill="1" applyBorder="1"/>
    <xf numFmtId="2" fontId="7" fillId="0" borderId="0" xfId="0" applyNumberFormat="1" applyFont="1" applyFill="1"/>
    <xf numFmtId="2" fontId="8" fillId="0" borderId="0" xfId="0" applyNumberFormat="1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165" fontId="7" fillId="0" borderId="0" xfId="0" applyNumberFormat="1" applyFont="1" applyFill="1" applyBorder="1"/>
    <xf numFmtId="0" fontId="11" fillId="0" borderId="0" xfId="1"/>
    <xf numFmtId="0" fontId="11" fillId="0" borderId="0" xfId="1" applyAlignment="1">
      <alignment vertical="center"/>
    </xf>
    <xf numFmtId="0" fontId="12" fillId="0" borderId="0" xfId="1" applyFont="1" applyAlignment="1"/>
    <xf numFmtId="0" fontId="13" fillId="0" borderId="0" xfId="1" applyFont="1" applyBorder="1" applyAlignment="1">
      <alignment horizontal="center" vertical="center" wrapText="1"/>
    </xf>
    <xf numFmtId="0" fontId="11" fillId="0" borderId="0" xfId="1" applyAlignment="1">
      <alignment horizontal="left" vertical="center" wrapText="1"/>
    </xf>
    <xf numFmtId="0" fontId="13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1" fillId="0" borderId="2" xfId="1" applyBorder="1"/>
    <xf numFmtId="0" fontId="12" fillId="0" borderId="2" xfId="1" applyFont="1" applyBorder="1" applyAlignment="1">
      <alignment vertical="center" wrapText="1"/>
    </xf>
    <xf numFmtId="0" fontId="13" fillId="0" borderId="0" xfId="1" applyFont="1" applyBorder="1" applyAlignment="1">
      <alignment horizontal="left" wrapText="1"/>
    </xf>
    <xf numFmtId="0" fontId="11" fillId="0" borderId="0" xfId="1" applyAlignment="1">
      <alignment horizontal="left"/>
    </xf>
    <xf numFmtId="0" fontId="12" fillId="0" borderId="0" xfId="1" applyFont="1"/>
    <xf numFmtId="0" fontId="13" fillId="0" borderId="3" xfId="1" applyFont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justify" vertical="center" wrapText="1"/>
    </xf>
    <xf numFmtId="2" fontId="12" fillId="0" borderId="2" xfId="1" applyNumberFormat="1" applyFont="1" applyBorder="1" applyAlignment="1">
      <alignment horizontal="center" vertical="center"/>
    </xf>
    <xf numFmtId="2" fontId="12" fillId="0" borderId="2" xfId="1" applyNumberFormat="1" applyFont="1" applyBorder="1" applyAlignment="1">
      <alignment horizontal="left" vertical="center" wrapText="1" indent="2"/>
    </xf>
    <xf numFmtId="2" fontId="12" fillId="0" borderId="2" xfId="1" applyNumberFormat="1" applyFont="1" applyBorder="1" applyAlignment="1">
      <alignment horizontal="justify" vertical="center" wrapText="1"/>
    </xf>
    <xf numFmtId="2" fontId="11" fillId="0" borderId="0" xfId="1" applyNumberFormat="1" applyAlignment="1"/>
    <xf numFmtId="0" fontId="12" fillId="0" borderId="2" xfId="1" applyFont="1" applyBorder="1"/>
    <xf numFmtId="0" fontId="13" fillId="0" borderId="2" xfId="1" applyFont="1" applyFill="1" applyBorder="1" applyAlignment="1">
      <alignment horizontal="right" vertical="center" wrapText="1"/>
    </xf>
    <xf numFmtId="0" fontId="13" fillId="0" borderId="0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/>
    </xf>
    <xf numFmtId="0" fontId="12" fillId="0" borderId="2" xfId="1" applyFont="1" applyFill="1" applyBorder="1" applyAlignment="1">
      <alignment horizontal="center" vertical="center" wrapText="1"/>
    </xf>
    <xf numFmtId="0" fontId="12" fillId="0" borderId="7" xfId="1" applyFont="1" applyBorder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wrapText="1"/>
    </xf>
    <xf numFmtId="0" fontId="11" fillId="0" borderId="0" xfId="1" applyAlignment="1">
      <alignment horizontal="left" wrapText="1"/>
    </xf>
    <xf numFmtId="0" fontId="12" fillId="4" borderId="2" xfId="1" applyFont="1" applyFill="1" applyBorder="1" applyAlignment="1">
      <alignment horizontal="center" vertical="center" wrapText="1"/>
    </xf>
    <xf numFmtId="0" fontId="18" fillId="4" borderId="2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wrapText="1"/>
    </xf>
    <xf numFmtId="0" fontId="12" fillId="0" borderId="2" xfId="1" applyFont="1" applyBorder="1" applyAlignment="1">
      <alignment vertical="center"/>
    </xf>
    <xf numFmtId="16" fontId="12" fillId="0" borderId="2" xfId="1" applyNumberFormat="1" applyFont="1" applyBorder="1" applyAlignment="1">
      <alignment horizontal="center" vertical="center"/>
    </xf>
    <xf numFmtId="0" fontId="11" fillId="4" borderId="0" xfId="1" applyFill="1"/>
    <xf numFmtId="0" fontId="13" fillId="4" borderId="2" xfId="1" applyFont="1" applyFill="1" applyBorder="1" applyAlignment="1">
      <alignment horizontal="center" wrapText="1"/>
    </xf>
    <xf numFmtId="0" fontId="13" fillId="4" borderId="2" xfId="1" applyFont="1" applyFill="1" applyBorder="1" applyAlignment="1">
      <alignment wrapText="1"/>
    </xf>
    <xf numFmtId="0" fontId="12" fillId="0" borderId="0" xfId="1" applyFont="1" applyAlignment="1">
      <alignment vertical="center"/>
    </xf>
    <xf numFmtId="0" fontId="13" fillId="0" borderId="7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3" xfId="1" applyFont="1" applyBorder="1" applyAlignment="1">
      <alignment vertical="center"/>
    </xf>
    <xf numFmtId="0" fontId="12" fillId="0" borderId="3" xfId="1" applyFont="1" applyBorder="1" applyAlignment="1">
      <alignment horizontal="left" vertical="center" wrapText="1" indent="2"/>
    </xf>
    <xf numFmtId="16" fontId="12" fillId="0" borderId="4" xfId="1" applyNumberFormat="1" applyFont="1" applyBorder="1" applyAlignment="1">
      <alignment horizontal="center" vertical="center"/>
    </xf>
    <xf numFmtId="0" fontId="12" fillId="0" borderId="4" xfId="1" applyFont="1" applyBorder="1" applyAlignment="1">
      <alignment horizontal="left" vertical="center" wrapText="1" indent="2"/>
    </xf>
    <xf numFmtId="0" fontId="12" fillId="0" borderId="7" xfId="1" applyFont="1" applyBorder="1" applyAlignment="1">
      <alignment horizontal="left" vertical="center" wrapText="1" indent="3"/>
    </xf>
    <xf numFmtId="0" fontId="13" fillId="0" borderId="7" xfId="1" applyFont="1" applyBorder="1" applyAlignment="1">
      <alignment horizontal="right" vertical="center" wrapText="1"/>
    </xf>
    <xf numFmtId="0" fontId="12" fillId="0" borderId="0" xfId="1" applyFont="1" applyBorder="1" applyAlignment="1">
      <alignment vertical="center" wrapText="1"/>
    </xf>
    <xf numFmtId="0" fontId="12" fillId="0" borderId="0" xfId="1" applyFont="1" applyBorder="1" applyAlignment="1">
      <alignment horizontal="left" vertical="center" wrapText="1" indent="2"/>
    </xf>
    <xf numFmtId="0" fontId="12" fillId="0" borderId="4" xfId="1" applyFont="1" applyBorder="1" applyAlignment="1">
      <alignment vertical="center"/>
    </xf>
    <xf numFmtId="0" fontId="19" fillId="0" borderId="0" xfId="1" applyFont="1" applyAlignment="1">
      <alignment vertical="center"/>
    </xf>
    <xf numFmtId="0" fontId="13" fillId="0" borderId="0" xfId="1" applyFont="1" applyAlignment="1">
      <alignment horizontal="center"/>
    </xf>
    <xf numFmtId="0" fontId="10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7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19" fillId="0" borderId="2" xfId="1" applyFont="1" applyBorder="1" applyAlignment="1">
      <alignment vertical="center"/>
    </xf>
    <xf numFmtId="0" fontId="11" fillId="4" borderId="2" xfId="1" applyFill="1" applyBorder="1"/>
    <xf numFmtId="0" fontId="15" fillId="4" borderId="2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wrapText="1"/>
    </xf>
    <xf numFmtId="0" fontId="12" fillId="4" borderId="2" xfId="1" applyFont="1" applyFill="1" applyBorder="1"/>
    <xf numFmtId="0" fontId="12" fillId="4" borderId="2" xfId="1" applyFont="1" applyFill="1" applyBorder="1" applyAlignment="1">
      <alignment vertical="center" wrapText="1"/>
    </xf>
    <xf numFmtId="0" fontId="17" fillId="4" borderId="2" xfId="1" applyFont="1" applyFill="1" applyBorder="1" applyAlignment="1">
      <alignment wrapText="1"/>
    </xf>
    <xf numFmtId="49" fontId="13" fillId="0" borderId="0" xfId="1" applyNumberFormat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49" fontId="13" fillId="0" borderId="0" xfId="1" applyNumberFormat="1" applyFont="1" applyFill="1" applyBorder="1" applyAlignment="1">
      <alignment horizontal="left" vertical="center" wrapText="1"/>
    </xf>
    <xf numFmtId="49" fontId="13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1" fillId="0" borderId="0" xfId="1" applyAlignment="1">
      <alignment horizontal="center" vertical="center" wrapText="1"/>
    </xf>
    <xf numFmtId="0" fontId="12" fillId="0" borderId="0" xfId="1" applyFont="1" applyAlignment="1">
      <alignment horizontal="justify" vertical="center" wrapText="1"/>
    </xf>
    <xf numFmtId="0" fontId="12" fillId="0" borderId="0" xfId="1" applyFont="1" applyBorder="1" applyAlignment="1">
      <alignment horizontal="justify" vertical="center" wrapText="1"/>
    </xf>
    <xf numFmtId="0" fontId="19" fillId="0" borderId="2" xfId="1" applyFont="1" applyBorder="1"/>
    <xf numFmtId="0" fontId="12" fillId="0" borderId="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center"/>
    </xf>
    <xf numFmtId="0" fontId="11" fillId="0" borderId="0" xfId="1" applyAlignment="1">
      <alignment horizontal="center"/>
    </xf>
    <xf numFmtId="0" fontId="13" fillId="0" borderId="0" xfId="1" applyFont="1"/>
    <xf numFmtId="0" fontId="13" fillId="4" borderId="2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wrapText="1"/>
    </xf>
    <xf numFmtId="0" fontId="12" fillId="0" borderId="11" xfId="1" applyFont="1" applyBorder="1" applyAlignment="1">
      <alignment horizontal="center"/>
    </xf>
    <xf numFmtId="0" fontId="12" fillId="0" borderId="7" xfId="1" applyFont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0" borderId="7" xfId="1" applyFont="1" applyBorder="1"/>
    <xf numFmtId="0" fontId="12" fillId="0" borderId="2" xfId="1" applyFont="1" applyFill="1" applyBorder="1" applyAlignment="1">
      <alignment horizontal="center" vertical="center"/>
    </xf>
    <xf numFmtId="0" fontId="19" fillId="0" borderId="0" xfId="1" applyFont="1" applyBorder="1"/>
    <xf numFmtId="0" fontId="19" fillId="0" borderId="0" xfId="1" applyFont="1" applyFill="1" applyBorder="1"/>
    <xf numFmtId="0" fontId="13" fillId="0" borderId="0" xfId="1" applyFont="1" applyFill="1" applyBorder="1" applyAlignment="1">
      <alignment horizontal="left"/>
    </xf>
    <xf numFmtId="4" fontId="12" fillId="0" borderId="0" xfId="1" applyNumberFormat="1" applyFont="1"/>
    <xf numFmtId="4" fontId="13" fillId="4" borderId="2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3" fillId="0" borderId="2" xfId="1" applyFont="1" applyBorder="1" applyAlignment="1">
      <alignment horizontal="center"/>
    </xf>
    <xf numFmtId="4" fontId="13" fillId="0" borderId="2" xfId="1" applyNumberFormat="1" applyFont="1" applyBorder="1" applyAlignment="1">
      <alignment horizontal="center"/>
    </xf>
    <xf numFmtId="4" fontId="13" fillId="0" borderId="2" xfId="1" applyNumberFormat="1" applyFont="1" applyBorder="1"/>
    <xf numFmtId="0" fontId="12" fillId="0" borderId="2" xfId="1" applyFont="1" applyFill="1" applyBorder="1" applyAlignment="1">
      <alignment horizontal="left" vertical="center" wrapText="1" indent="2"/>
    </xf>
    <xf numFmtId="4" fontId="12" fillId="0" borderId="2" xfId="1" applyNumberFormat="1" applyFont="1" applyBorder="1"/>
    <xf numFmtId="0" fontId="13" fillId="0" borderId="2" xfId="1" applyFont="1" applyBorder="1" applyAlignment="1">
      <alignment horizontal="left" vertical="center" wrapText="1" indent="6"/>
    </xf>
    <xf numFmtId="4" fontId="12" fillId="0" borderId="2" xfId="1" applyNumberFormat="1" applyFont="1" applyBorder="1" applyAlignment="1">
      <alignment horizontal="center" vertical="center"/>
    </xf>
    <xf numFmtId="0" fontId="20" fillId="0" borderId="0" xfId="1" applyFont="1"/>
    <xf numFmtId="4" fontId="20" fillId="0" borderId="0" xfId="1" applyNumberFormat="1" applyFont="1"/>
    <xf numFmtId="0" fontId="20" fillId="0" borderId="0" xfId="1" applyFont="1" applyBorder="1" applyAlignment="1">
      <alignment horizontal="left" vertical="center" wrapText="1"/>
    </xf>
    <xf numFmtId="49" fontId="13" fillId="0" borderId="0" xfId="1" applyNumberFormat="1" applyFont="1" applyBorder="1" applyAlignment="1">
      <alignment vertical="center" wrapText="1"/>
    </xf>
    <xf numFmtId="0" fontId="13" fillId="0" borderId="0" xfId="1" applyFont="1" applyFill="1" applyBorder="1" applyAlignment="1">
      <alignment horizontal="left" vertical="center"/>
    </xf>
    <xf numFmtId="0" fontId="12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 indent="2"/>
    </xf>
    <xf numFmtId="0" fontId="12" fillId="0" borderId="4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/>
    <xf numFmtId="0" fontId="22" fillId="0" borderId="0" xfId="0" applyNumberFormat="1" applyFont="1" applyBorder="1" applyAlignment="1">
      <alignment horizontal="left"/>
    </xf>
    <xf numFmtId="0" fontId="23" fillId="0" borderId="0" xfId="0" applyNumberFormat="1" applyFont="1" applyBorder="1" applyAlignment="1">
      <alignment horizontal="left"/>
    </xf>
    <xf numFmtId="0" fontId="23" fillId="0" borderId="0" xfId="0" applyNumberFormat="1" applyFont="1" applyBorder="1" applyAlignment="1">
      <alignment horizontal="center"/>
    </xf>
    <xf numFmtId="0" fontId="22" fillId="0" borderId="0" xfId="0" applyNumberFormat="1" applyFont="1" applyBorder="1" applyAlignment="1">
      <alignment horizontal="center" vertical="top"/>
    </xf>
    <xf numFmtId="0" fontId="23" fillId="0" borderId="0" xfId="0" applyNumberFormat="1" applyFont="1" applyBorder="1" applyAlignment="1">
      <alignment horizontal="right"/>
    </xf>
    <xf numFmtId="0" fontId="25" fillId="0" borderId="0" xfId="0" applyNumberFormat="1" applyFont="1" applyBorder="1" applyAlignment="1">
      <alignment horizontal="left"/>
    </xf>
    <xf numFmtId="0" fontId="26" fillId="0" borderId="0" xfId="0" applyNumberFormat="1" applyFont="1" applyFill="1" applyBorder="1" applyAlignment="1">
      <alignment horizontal="left"/>
    </xf>
    <xf numFmtId="0" fontId="26" fillId="0" borderId="0" xfId="0" applyNumberFormat="1" applyFont="1" applyBorder="1" applyAlignment="1">
      <alignment horizontal="right"/>
    </xf>
    <xf numFmtId="0" fontId="26" fillId="0" borderId="0" xfId="0" applyNumberFormat="1" applyFont="1" applyBorder="1" applyAlignment="1">
      <alignment horizontal="left"/>
    </xf>
    <xf numFmtId="0" fontId="26" fillId="0" borderId="0" xfId="0" applyNumberFormat="1" applyFont="1" applyBorder="1" applyAlignment="1">
      <alignment horizontal="left" vertical="center"/>
    </xf>
    <xf numFmtId="0" fontId="23" fillId="0" borderId="0" xfId="0" applyNumberFormat="1" applyFont="1" applyBorder="1" applyAlignment="1">
      <alignment horizontal="left" vertical="center"/>
    </xf>
    <xf numFmtId="0" fontId="23" fillId="0" borderId="0" xfId="0" applyNumberFormat="1" applyFont="1" applyBorder="1" applyAlignment="1">
      <alignment horizontal="right" vertical="center"/>
    </xf>
    <xf numFmtId="0" fontId="23" fillId="0" borderId="0" xfId="0" applyNumberFormat="1" applyFont="1" applyBorder="1" applyAlignment="1">
      <alignment horizontal="left" wrapText="1"/>
    </xf>
    <xf numFmtId="0" fontId="27" fillId="0" borderId="0" xfId="0" applyNumberFormat="1" applyFont="1" applyBorder="1" applyAlignment="1">
      <alignment horizontal="left"/>
    </xf>
    <xf numFmtId="0" fontId="23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left" vertical="center"/>
    </xf>
    <xf numFmtId="0" fontId="22" fillId="0" borderId="0" xfId="0" applyNumberFormat="1" applyFont="1" applyBorder="1" applyAlignment="1">
      <alignment horizontal="right" vertical="center"/>
    </xf>
    <xf numFmtId="49" fontId="22" fillId="0" borderId="0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top"/>
    </xf>
    <xf numFmtId="49" fontId="28" fillId="0" borderId="0" xfId="0" applyNumberFormat="1" applyFont="1" applyBorder="1" applyAlignment="1">
      <alignment horizontal="center" vertical="center"/>
    </xf>
    <xf numFmtId="0" fontId="23" fillId="0" borderId="13" xfId="0" applyNumberFormat="1" applyFont="1" applyBorder="1" applyAlignment="1">
      <alignment horizontal="left"/>
    </xf>
    <xf numFmtId="0" fontId="23" fillId="0" borderId="14" xfId="0" applyNumberFormat="1" applyFont="1" applyBorder="1" applyAlignment="1">
      <alignment horizontal="left"/>
    </xf>
    <xf numFmtId="0" fontId="23" fillId="0" borderId="0" xfId="0" applyNumberFormat="1" applyFont="1" applyBorder="1" applyAlignment="1">
      <alignment horizontal="left" vertical="top"/>
    </xf>
    <xf numFmtId="0" fontId="23" fillId="0" borderId="11" xfId="0" applyNumberFormat="1" applyFont="1" applyBorder="1" applyAlignment="1">
      <alignment horizontal="left" vertical="top"/>
    </xf>
    <xf numFmtId="0" fontId="23" fillId="0" borderId="1" xfId="0" applyNumberFormat="1" applyFont="1" applyBorder="1" applyAlignment="1">
      <alignment horizontal="left" vertical="top"/>
    </xf>
    <xf numFmtId="0" fontId="23" fillId="0" borderId="12" xfId="0" applyNumberFormat="1" applyFont="1" applyBorder="1" applyAlignment="1">
      <alignment horizontal="left" vertical="top"/>
    </xf>
    <xf numFmtId="0" fontId="28" fillId="0" borderId="0" xfId="0" applyNumberFormat="1" applyFont="1" applyBorder="1" applyAlignment="1">
      <alignment horizontal="left"/>
    </xf>
    <xf numFmtId="0" fontId="31" fillId="0" borderId="51" xfId="0" applyNumberFormat="1" applyFont="1" applyBorder="1" applyAlignment="1">
      <alignment horizontal="center"/>
    </xf>
    <xf numFmtId="0" fontId="31" fillId="0" borderId="52" xfId="0" applyNumberFormat="1" applyFont="1" applyBorder="1" applyAlignment="1">
      <alignment horizontal="center"/>
    </xf>
    <xf numFmtId="0" fontId="31" fillId="0" borderId="0" xfId="0" applyNumberFormat="1" applyFont="1" applyBorder="1" applyAlignment="1">
      <alignment horizontal="center"/>
    </xf>
    <xf numFmtId="0" fontId="31" fillId="0" borderId="54" xfId="0" applyNumberFormat="1" applyFont="1" applyBorder="1" applyAlignment="1">
      <alignment horizontal="center"/>
    </xf>
    <xf numFmtId="0" fontId="28" fillId="0" borderId="53" xfId="0" applyNumberFormat="1" applyFont="1" applyBorder="1" applyAlignment="1">
      <alignment horizontal="left"/>
    </xf>
    <xf numFmtId="0" fontId="23" fillId="0" borderId="54" xfId="0" applyNumberFormat="1" applyFont="1" applyBorder="1" applyAlignment="1">
      <alignment horizontal="left"/>
    </xf>
    <xf numFmtId="0" fontId="22" fillId="0" borderId="0" xfId="0" applyNumberFormat="1" applyFont="1" applyBorder="1" applyAlignment="1">
      <alignment horizontal="left" vertical="top"/>
    </xf>
    <xf numFmtId="0" fontId="22" fillId="0" borderId="55" xfId="0" applyNumberFormat="1" applyFont="1" applyBorder="1" applyAlignment="1">
      <alignment horizontal="left"/>
    </xf>
    <xf numFmtId="0" fontId="22" fillId="0" borderId="56" xfId="0" applyNumberFormat="1" applyFont="1" applyBorder="1" applyAlignment="1">
      <alignment horizontal="left"/>
    </xf>
    <xf numFmtId="0" fontId="22" fillId="0" borderId="57" xfId="0" applyNumberFormat="1" applyFont="1" applyBorder="1" applyAlignment="1">
      <alignment horizontal="left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7" fillId="2" borderId="1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left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" fontId="7" fillId="0" borderId="0" xfId="0" applyNumberFormat="1" applyFont="1" applyFill="1"/>
    <xf numFmtId="2" fontId="33" fillId="0" borderId="0" xfId="0" applyNumberFormat="1" applyFont="1" applyFill="1"/>
    <xf numFmtId="165" fontId="34" fillId="0" borderId="13" xfId="0" applyNumberFormat="1" applyFont="1" applyFill="1" applyBorder="1"/>
    <xf numFmtId="165" fontId="34" fillId="0" borderId="0" xfId="0" applyNumberFormat="1" applyFont="1" applyFill="1" applyBorder="1"/>
    <xf numFmtId="165" fontId="34" fillId="0" borderId="14" xfId="0" applyNumberFormat="1" applyFont="1" applyFill="1" applyBorder="1"/>
    <xf numFmtId="165" fontId="34" fillId="0" borderId="11" xfId="0" applyNumberFormat="1" applyFont="1" applyFill="1" applyBorder="1"/>
    <xf numFmtId="165" fontId="34" fillId="0" borderId="1" xfId="0" applyNumberFormat="1" applyFont="1" applyFill="1" applyBorder="1"/>
    <xf numFmtId="165" fontId="34" fillId="0" borderId="12" xfId="0" applyNumberFormat="1" applyFont="1" applyFill="1" applyBorder="1"/>
    <xf numFmtId="4" fontId="7" fillId="0" borderId="0" xfId="0" applyNumberFormat="1" applyFont="1" applyFill="1" applyBorder="1"/>
    <xf numFmtId="3" fontId="7" fillId="0" borderId="0" xfId="0" applyNumberFormat="1" applyFont="1" applyFill="1"/>
    <xf numFmtId="3" fontId="6" fillId="0" borderId="0" xfId="0" applyNumberFormat="1" applyFont="1" applyFill="1"/>
    <xf numFmtId="3" fontId="8" fillId="0" borderId="0" xfId="0" applyNumberFormat="1" applyFont="1" applyFill="1"/>
    <xf numFmtId="3" fontId="7" fillId="0" borderId="0" xfId="0" applyNumberFormat="1" applyFont="1" applyFill="1" applyBorder="1"/>
    <xf numFmtId="3" fontId="34" fillId="0" borderId="0" xfId="0" applyNumberFormat="1" applyFont="1" applyFill="1" applyBorder="1"/>
    <xf numFmtId="3" fontId="34" fillId="0" borderId="1" xfId="0" applyNumberFormat="1" applyFont="1" applyFill="1" applyBorder="1"/>
    <xf numFmtId="4" fontId="7" fillId="0" borderId="0" xfId="0" applyNumberFormat="1" applyFont="1" applyFill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7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right"/>
    </xf>
    <xf numFmtId="4" fontId="6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Border="1" applyAlignment="1"/>
    <xf numFmtId="4" fontId="7" fillId="2" borderId="5" xfId="0" applyNumberFormat="1" applyFont="1" applyFill="1" applyBorder="1" applyAlignment="1">
      <alignment horizontal="left"/>
    </xf>
    <xf numFmtId="4" fontId="7" fillId="2" borderId="5" xfId="0" applyNumberFormat="1" applyFont="1" applyFill="1" applyBorder="1" applyAlignment="1"/>
    <xf numFmtId="4" fontId="7" fillId="2" borderId="0" xfId="0" applyNumberFormat="1" applyFont="1" applyFill="1" applyBorder="1" applyAlignment="1">
      <alignment horizontal="center"/>
    </xf>
    <xf numFmtId="4" fontId="6" fillId="0" borderId="0" xfId="0" applyNumberFormat="1" applyFont="1" applyFill="1" applyAlignment="1">
      <alignment vertical="top"/>
    </xf>
    <xf numFmtId="4" fontId="6" fillId="0" borderId="0" xfId="0" applyNumberFormat="1" applyFont="1" applyFill="1"/>
    <xf numFmtId="4" fontId="6" fillId="0" borderId="0" xfId="0" applyNumberFormat="1" applyFont="1" applyFill="1" applyAlignment="1"/>
    <xf numFmtId="4" fontId="7" fillId="2" borderId="1" xfId="0" applyNumberFormat="1" applyFont="1" applyFill="1" applyBorder="1" applyAlignment="1">
      <alignment wrapText="1"/>
    </xf>
    <xf numFmtId="4" fontId="6" fillId="0" borderId="0" xfId="0" applyNumberFormat="1" applyFont="1" applyFill="1" applyBorder="1" applyAlignment="1">
      <alignment vertical="top"/>
    </xf>
    <xf numFmtId="4" fontId="6" fillId="0" borderId="0" xfId="0" applyNumberFormat="1" applyFont="1" applyFill="1" applyAlignment="1">
      <alignment horizontal="right"/>
    </xf>
    <xf numFmtId="4" fontId="6" fillId="0" borderId="0" xfId="0" applyNumberFormat="1" applyFont="1" applyFill="1" applyBorder="1" applyAlignment="1">
      <alignment wrapText="1"/>
    </xf>
    <xf numFmtId="4" fontId="7" fillId="2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/>
    <xf numFmtId="4" fontId="7" fillId="0" borderId="1" xfId="0" applyNumberFormat="1" applyFont="1" applyFill="1" applyBorder="1" applyAlignment="1">
      <alignment horizontal="right"/>
    </xf>
    <xf numFmtId="4" fontId="6" fillId="0" borderId="6" xfId="0" applyNumberFormat="1" applyFont="1" applyFill="1" applyBorder="1" applyAlignment="1"/>
    <xf numFmtId="4" fontId="7" fillId="0" borderId="6" xfId="0" applyNumberFormat="1" applyFont="1" applyFill="1" applyBorder="1" applyAlignment="1">
      <alignment wrapText="1"/>
    </xf>
    <xf numFmtId="4" fontId="7" fillId="0" borderId="0" xfId="0" applyNumberFormat="1" applyFont="1" applyFill="1" applyBorder="1" applyAlignment="1">
      <alignment horizontal="left" wrapText="1"/>
    </xf>
    <xf numFmtId="4" fontId="6" fillId="0" borderId="0" xfId="0" applyNumberFormat="1" applyFont="1" applyFill="1" applyBorder="1" applyAlignment="1">
      <alignment horizontal="left" wrapText="1"/>
    </xf>
    <xf numFmtId="4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left"/>
    </xf>
    <xf numFmtId="4" fontId="7" fillId="0" borderId="0" xfId="0" applyNumberFormat="1" applyFont="1" applyFill="1" applyBorder="1" applyAlignment="1">
      <alignment horizontal="center" wrapText="1"/>
    </xf>
    <xf numFmtId="4" fontId="7" fillId="0" borderId="0" xfId="0" applyNumberFormat="1" applyFont="1" applyFill="1" applyBorder="1" applyAlignment="1">
      <alignment wrapText="1"/>
    </xf>
    <xf numFmtId="4" fontId="8" fillId="0" borderId="0" xfId="0" applyNumberFormat="1" applyFont="1" applyFill="1" applyBorder="1" applyAlignment="1">
      <alignment wrapText="1"/>
    </xf>
    <xf numFmtId="4" fontId="7" fillId="0" borderId="0" xfId="0" applyNumberFormat="1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5" fillId="0" borderId="0" xfId="0" applyNumberFormat="1" applyFont="1" applyFill="1"/>
    <xf numFmtId="4" fontId="5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/>
    <xf numFmtId="4" fontId="5" fillId="0" borderId="1" xfId="0" applyNumberFormat="1" applyFont="1" applyFill="1" applyBorder="1"/>
    <xf numFmtId="4" fontId="5" fillId="0" borderId="1" xfId="0" applyNumberFormat="1" applyFont="1" applyFill="1" applyBorder="1" applyAlignment="1"/>
    <xf numFmtId="4" fontId="5" fillId="0" borderId="0" xfId="0" applyNumberFormat="1" applyFont="1" applyFill="1" applyBorder="1" applyAlignment="1">
      <alignment horizontal="left"/>
    </xf>
    <xf numFmtId="4" fontId="5" fillId="0" borderId="0" xfId="0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0" fontId="7" fillId="2" borderId="1" xfId="0" applyFont="1" applyFill="1" applyBorder="1"/>
    <xf numFmtId="0" fontId="7" fillId="2" borderId="1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horizontal="left"/>
    </xf>
    <xf numFmtId="0" fontId="7" fillId="2" borderId="5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right"/>
    </xf>
    <xf numFmtId="0" fontId="6" fillId="0" borderId="6" xfId="0" applyFont="1" applyFill="1" applyBorder="1" applyAlignment="1"/>
    <xf numFmtId="2" fontId="7" fillId="0" borderId="0" xfId="0" applyNumberFormat="1" applyFont="1" applyFill="1" applyBorder="1" applyAlignment="1"/>
    <xf numFmtId="1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wrapText="1"/>
    </xf>
    <xf numFmtId="2" fontId="7" fillId="0" borderId="0" xfId="0" applyNumberFormat="1" applyFont="1" applyFill="1" applyBorder="1" applyAlignment="1">
      <alignment wrapText="1"/>
    </xf>
    <xf numFmtId="2" fontId="8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1" xfId="0" applyFont="1" applyFill="1" applyBorder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36" fillId="0" borderId="0" xfId="0" applyFont="1" applyFill="1"/>
    <xf numFmtId="0" fontId="37" fillId="0" borderId="0" xfId="0" applyFont="1" applyFill="1"/>
    <xf numFmtId="2" fontId="36" fillId="0" borderId="0" xfId="0" applyNumberFormat="1" applyFont="1" applyFill="1"/>
    <xf numFmtId="2" fontId="38" fillId="0" borderId="0" xfId="0" applyNumberFormat="1" applyFont="1" applyFill="1"/>
    <xf numFmtId="0" fontId="36" fillId="0" borderId="0" xfId="0" applyFont="1" applyFill="1" applyBorder="1"/>
    <xf numFmtId="165" fontId="39" fillId="0" borderId="13" xfId="0" applyNumberFormat="1" applyFont="1" applyFill="1" applyBorder="1"/>
    <xf numFmtId="165" fontId="40" fillId="0" borderId="11" xfId="0" applyNumberFormat="1" applyFont="1" applyFill="1" applyBorder="1"/>
    <xf numFmtId="165" fontId="40" fillId="0" borderId="0" xfId="0" applyNumberFormat="1" applyFont="1" applyFill="1" applyBorder="1"/>
    <xf numFmtId="0" fontId="4" fillId="0" borderId="0" xfId="3"/>
    <xf numFmtId="4" fontId="4" fillId="0" borderId="0" xfId="3" applyNumberFormat="1"/>
    <xf numFmtId="0" fontId="41" fillId="0" borderId="0" xfId="3" applyFont="1"/>
    <xf numFmtId="4" fontId="41" fillId="0" borderId="0" xfId="3" applyNumberFormat="1" applyFont="1"/>
    <xf numFmtId="4" fontId="21" fillId="0" borderId="2" xfId="3" applyNumberFormat="1" applyFont="1" applyBorder="1" applyAlignment="1">
      <alignment horizontal="center"/>
    </xf>
    <xf numFmtId="4" fontId="12" fillId="0" borderId="2" xfId="3" applyNumberFormat="1" applyFont="1" applyBorder="1" applyAlignment="1">
      <alignment horizontal="center" vertical="center" wrapText="1"/>
    </xf>
    <xf numFmtId="4" fontId="19" fillId="0" borderId="2" xfId="3" applyNumberFormat="1" applyFont="1" applyBorder="1" applyAlignment="1">
      <alignment horizontal="center" vertical="center"/>
    </xf>
    <xf numFmtId="0" fontId="19" fillId="0" borderId="2" xfId="3" applyFont="1" applyBorder="1" applyAlignment="1">
      <alignment horizontal="center" vertical="center"/>
    </xf>
    <xf numFmtId="0" fontId="42" fillId="0" borderId="58" xfId="0" applyFont="1" applyFill="1" applyBorder="1" applyAlignment="1">
      <alignment horizont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wrapText="1"/>
    </xf>
    <xf numFmtId="0" fontId="13" fillId="0" borderId="0" xfId="3" applyFont="1" applyBorder="1" applyAlignment="1">
      <alignment horizontal="center" vertical="center" wrapText="1"/>
    </xf>
    <xf numFmtId="0" fontId="4" fillId="0" borderId="0" xfId="3" applyAlignment="1">
      <alignment horizontal="left" vertical="center" wrapText="1"/>
    </xf>
    <xf numFmtId="0" fontId="14" fillId="0" borderId="0" xfId="3" applyFont="1" applyBorder="1" applyAlignment="1">
      <alignment horizontal="left" vertical="center" wrapText="1"/>
    </xf>
    <xf numFmtId="4" fontId="41" fillId="0" borderId="2" xfId="3" applyNumberFormat="1" applyFont="1" applyBorder="1" applyAlignment="1">
      <alignment horizontal="center"/>
    </xf>
    <xf numFmtId="4" fontId="13" fillId="0" borderId="2" xfId="3" applyNumberFormat="1" applyFont="1" applyBorder="1" applyAlignment="1">
      <alignment horizontal="center" vertical="center" wrapText="1"/>
    </xf>
    <xf numFmtId="4" fontId="4" fillId="0" borderId="2" xfId="3" applyNumberFormat="1" applyBorder="1" applyAlignment="1">
      <alignment horizontal="center" vertical="center"/>
    </xf>
    <xf numFmtId="0" fontId="4" fillId="0" borderId="2" xfId="3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wrapText="1"/>
    </xf>
    <xf numFmtId="0" fontId="4" fillId="0" borderId="2" xfId="3" applyFont="1" applyBorder="1" applyAlignment="1">
      <alignment horizontal="center"/>
    </xf>
    <xf numFmtId="0" fontId="12" fillId="0" borderId="4" xfId="3" applyFont="1" applyBorder="1" applyAlignment="1">
      <alignment horizontal="center" vertical="center" wrapText="1"/>
    </xf>
    <xf numFmtId="4" fontId="12" fillId="0" borderId="0" xfId="3" applyNumberFormat="1" applyFont="1" applyAlignment="1"/>
    <xf numFmtId="0" fontId="12" fillId="0" borderId="0" xfId="3" applyFont="1" applyAlignment="1"/>
    <xf numFmtId="0" fontId="4" fillId="0" borderId="0" xfId="4"/>
    <xf numFmtId="0" fontId="13" fillId="0" borderId="2" xfId="4" applyFont="1" applyBorder="1" applyAlignment="1">
      <alignment horizontal="center"/>
    </xf>
    <xf numFmtId="0" fontId="12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 wrapText="1"/>
    </xf>
    <xf numFmtId="0" fontId="12" fillId="0" borderId="8" xfId="4" applyFont="1" applyBorder="1" applyAlignment="1">
      <alignment vertical="center" wrapText="1"/>
    </xf>
    <xf numFmtId="0" fontId="12" fillId="0" borderId="7" xfId="4" applyFont="1" applyBorder="1" applyAlignment="1">
      <alignment vertical="center" wrapText="1"/>
    </xf>
    <xf numFmtId="0" fontId="12" fillId="0" borderId="2" xfId="4" applyFont="1" applyBorder="1" applyAlignment="1">
      <alignment horizontal="center"/>
    </xf>
    <xf numFmtId="0" fontId="13" fillId="0" borderId="2" xfId="4" applyFont="1" applyBorder="1" applyAlignment="1">
      <alignment horizontal="center" vertical="center" wrapText="1"/>
    </xf>
    <xf numFmtId="0" fontId="12" fillId="0" borderId="0" xfId="4" applyFont="1" applyBorder="1" applyAlignment="1">
      <alignment vertical="center"/>
    </xf>
    <xf numFmtId="0" fontId="13" fillId="0" borderId="0" xfId="4" applyFont="1" applyBorder="1" applyAlignment="1">
      <alignment horizontal="center" vertical="center"/>
    </xf>
    <xf numFmtId="0" fontId="12" fillId="0" borderId="0" xfId="4" applyFont="1" applyBorder="1"/>
    <xf numFmtId="0" fontId="12" fillId="0" borderId="0" xfId="4" applyFont="1"/>
    <xf numFmtId="0" fontId="4" fillId="0" borderId="0" xfId="4" applyAlignment="1"/>
    <xf numFmtId="0" fontId="13" fillId="0" borderId="0" xfId="4" applyFont="1" applyBorder="1" applyAlignment="1">
      <alignment horizontal="left" vertical="center" wrapText="1"/>
    </xf>
    <xf numFmtId="4" fontId="4" fillId="0" borderId="0" xfId="4" applyNumberFormat="1"/>
    <xf numFmtId="0" fontId="12" fillId="0" borderId="0" xfId="4" applyFont="1" applyBorder="1" applyAlignment="1">
      <alignment horizontal="center" vertical="center" wrapText="1"/>
    </xf>
    <xf numFmtId="0" fontId="13" fillId="0" borderId="0" xfId="4" applyFont="1" applyBorder="1" applyAlignment="1">
      <alignment horizontal="right" vertical="center" wrapText="1"/>
    </xf>
    <xf numFmtId="0" fontId="12" fillId="0" borderId="0" xfId="4" applyFont="1" applyBorder="1" applyAlignment="1">
      <alignment horizontal="center" vertical="center"/>
    </xf>
    <xf numFmtId="0" fontId="12" fillId="0" borderId="0" xfId="4" applyFont="1" applyAlignment="1"/>
    <xf numFmtId="0" fontId="13" fillId="0" borderId="0" xfId="4" applyFont="1" applyBorder="1" applyAlignment="1">
      <alignment horizontal="center" vertical="center" wrapText="1"/>
    </xf>
    <xf numFmtId="4" fontId="15" fillId="3" borderId="2" xfId="4" applyNumberFormat="1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right" vertical="center" wrapText="1"/>
    </xf>
    <xf numFmtId="0" fontId="15" fillId="3" borderId="2" xfId="4" applyFont="1" applyFill="1" applyBorder="1" applyAlignment="1">
      <alignment horizontal="center" vertical="center" wrapText="1"/>
    </xf>
    <xf numFmtId="0" fontId="16" fillId="3" borderId="8" xfId="4" applyFont="1" applyFill="1" applyBorder="1" applyAlignment="1">
      <alignment vertical="center" wrapText="1"/>
    </xf>
    <xf numFmtId="0" fontId="15" fillId="3" borderId="8" xfId="4" applyFont="1" applyFill="1" applyBorder="1" applyAlignment="1">
      <alignment horizontal="left" vertical="center" wrapText="1" indent="2"/>
    </xf>
    <xf numFmtId="14" fontId="15" fillId="3" borderId="2" xfId="4" applyNumberFormat="1" applyFont="1" applyFill="1" applyBorder="1" applyAlignment="1">
      <alignment horizontal="center" vertical="center" wrapText="1"/>
    </xf>
    <xf numFmtId="0" fontId="15" fillId="3" borderId="8" xfId="4" applyFont="1" applyFill="1" applyBorder="1" applyAlignment="1">
      <alignment horizontal="center" vertical="center" wrapText="1"/>
    </xf>
    <xf numFmtId="4" fontId="12" fillId="0" borderId="0" xfId="4" applyNumberFormat="1" applyFont="1"/>
    <xf numFmtId="4" fontId="4" fillId="0" borderId="0" xfId="4" applyNumberFormat="1" applyAlignment="1">
      <alignment horizontal="left" vertical="center" wrapText="1"/>
    </xf>
    <xf numFmtId="0" fontId="4" fillId="0" borderId="0" xfId="4" applyAlignment="1">
      <alignment horizontal="left" vertical="center" wrapText="1"/>
    </xf>
    <xf numFmtId="0" fontId="13" fillId="0" borderId="0" xfId="4" applyFont="1" applyBorder="1" applyAlignment="1">
      <alignment vertical="center" wrapText="1"/>
    </xf>
    <xf numFmtId="4" fontId="13" fillId="0" borderId="0" xfId="4" applyNumberFormat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4" fillId="0" borderId="0" xfId="3" applyAlignment="1">
      <alignment horizontal="left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/>
    </xf>
    <xf numFmtId="3" fontId="12" fillId="0" borderId="2" xfId="1" applyNumberFormat="1" applyFont="1" applyBorder="1" applyAlignment="1">
      <alignment horizontal="center" vertical="center" wrapText="1"/>
    </xf>
    <xf numFmtId="4" fontId="12" fillId="0" borderId="2" xfId="1" applyNumberFormat="1" applyFont="1" applyBorder="1" applyAlignment="1">
      <alignment horizontal="center"/>
    </xf>
    <xf numFmtId="4" fontId="12" fillId="0" borderId="2" xfId="2" applyNumberFormat="1" applyFont="1" applyBorder="1" applyAlignment="1">
      <alignment horizontal="center"/>
    </xf>
    <xf numFmtId="0" fontId="12" fillId="0" borderId="2" xfId="1" applyFont="1" applyFill="1" applyBorder="1" applyAlignment="1">
      <alignment horizontal="center"/>
    </xf>
    <xf numFmtId="4" fontId="12" fillId="0" borderId="2" xfId="1" applyNumberFormat="1" applyFont="1" applyFill="1" applyBorder="1" applyAlignment="1">
      <alignment horizontal="center"/>
    </xf>
    <xf numFmtId="0" fontId="13" fillId="0" borderId="2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wrapText="1"/>
    </xf>
    <xf numFmtId="0" fontId="13" fillId="4" borderId="2" xfId="5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wrapText="1"/>
    </xf>
    <xf numFmtId="0" fontId="12" fillId="0" borderId="2" xfId="1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wrapText="1"/>
    </xf>
    <xf numFmtId="0" fontId="13" fillId="0" borderId="2" xfId="1" applyFont="1" applyFill="1" applyBorder="1" applyAlignment="1">
      <alignment horizontal="center" wrapText="1"/>
    </xf>
    <xf numFmtId="4" fontId="13" fillId="0" borderId="2" xfId="1" applyNumberFormat="1" applyFont="1" applyBorder="1" applyAlignment="1">
      <alignment wrapText="1"/>
    </xf>
    <xf numFmtId="4" fontId="12" fillId="0" borderId="2" xfId="1" applyNumberFormat="1" applyFont="1" applyBorder="1" applyAlignment="1">
      <alignment horizontal="left" vertical="top" wrapText="1" indent="2"/>
    </xf>
    <xf numFmtId="4" fontId="12" fillId="0" borderId="2" xfId="5" applyNumberFormat="1" applyFont="1" applyBorder="1" applyAlignment="1">
      <alignment horizontal="center" wrapText="1"/>
    </xf>
    <xf numFmtId="4" fontId="13" fillId="0" borderId="2" xfId="1" applyNumberFormat="1" applyFont="1" applyFill="1" applyBorder="1" applyAlignment="1">
      <alignment horizontal="center"/>
    </xf>
    <xf numFmtId="4" fontId="12" fillId="0" borderId="2" xfId="1" applyNumberFormat="1" applyFont="1" applyBorder="1" applyAlignment="1">
      <alignment horizontal="center" wrapText="1"/>
    </xf>
    <xf numFmtId="4" fontId="12" fillId="0" borderId="2" xfId="1" applyNumberFormat="1" applyFont="1" applyFill="1" applyBorder="1" applyAlignment="1">
      <alignment horizontal="center" wrapText="1"/>
    </xf>
    <xf numFmtId="4" fontId="12" fillId="0" borderId="2" xfId="1" applyNumberFormat="1" applyFont="1" applyBorder="1" applyAlignment="1">
      <alignment horizontal="center" vertical="top" wrapText="1"/>
    </xf>
    <xf numFmtId="4" fontId="13" fillId="0" borderId="2" xfId="1" applyNumberFormat="1" applyFont="1" applyFill="1" applyBorder="1" applyAlignment="1">
      <alignment horizontal="center" vertical="center"/>
    </xf>
    <xf numFmtId="4" fontId="12" fillId="0" borderId="2" xfId="1" applyNumberFormat="1" applyFont="1" applyBorder="1" applyAlignment="1">
      <alignment horizontal="center" vertical="center" wrapText="1"/>
    </xf>
    <xf numFmtId="4" fontId="12" fillId="0" borderId="3" xfId="1" applyNumberFormat="1" applyFont="1" applyBorder="1" applyAlignment="1">
      <alignment horizontal="center"/>
    </xf>
    <xf numFmtId="4" fontId="12" fillId="0" borderId="0" xfId="1" applyNumberFormat="1" applyFont="1" applyBorder="1" applyAlignment="1">
      <alignment horizontal="center"/>
    </xf>
    <xf numFmtId="4" fontId="12" fillId="0" borderId="4" xfId="1" applyNumberFormat="1" applyFont="1" applyBorder="1" applyAlignment="1">
      <alignment horizontal="center"/>
    </xf>
    <xf numFmtId="4" fontId="12" fillId="0" borderId="1" xfId="1" applyNumberFormat="1" applyFont="1" applyBorder="1" applyAlignment="1">
      <alignment horizontal="center"/>
    </xf>
    <xf numFmtId="166" fontId="12" fillId="0" borderId="4" xfId="1" applyNumberFormat="1" applyFont="1" applyBorder="1" applyAlignment="1">
      <alignment horizontal="center"/>
    </xf>
    <xf numFmtId="166" fontId="12" fillId="0" borderId="2" xfId="1" applyNumberFormat="1" applyFont="1" applyBorder="1" applyAlignment="1">
      <alignment horizontal="center" vertical="center" wrapText="1"/>
    </xf>
    <xf numFmtId="3" fontId="12" fillId="0" borderId="4" xfId="1" applyNumberFormat="1" applyFont="1" applyBorder="1" applyAlignment="1">
      <alignment horizontal="center"/>
    </xf>
    <xf numFmtId="3" fontId="13" fillId="0" borderId="2" xfId="1" applyNumberFormat="1" applyFont="1" applyBorder="1" applyAlignment="1">
      <alignment horizontal="center" vertical="center" wrapText="1"/>
    </xf>
    <xf numFmtId="3" fontId="13" fillId="0" borderId="2" xfId="1" applyNumberFormat="1" applyFont="1" applyBorder="1" applyAlignment="1">
      <alignment horizontal="center"/>
    </xf>
    <xf numFmtId="0" fontId="3" fillId="0" borderId="0" xfId="5"/>
    <xf numFmtId="0" fontId="9" fillId="0" borderId="0" xfId="1" applyFont="1" applyBorder="1" applyAlignment="1">
      <alignment horizontal="center" vertical="center" wrapText="1"/>
    </xf>
    <xf numFmtId="0" fontId="49" fillId="0" borderId="0" xfId="1" applyFont="1" applyAlignment="1">
      <alignment horizontal="center"/>
    </xf>
    <xf numFmtId="0" fontId="10" fillId="0" borderId="0" xfId="1" applyFont="1"/>
    <xf numFmtId="0" fontId="10" fillId="4" borderId="3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/>
    </xf>
    <xf numFmtId="0" fontId="10" fillId="0" borderId="2" xfId="1" applyFont="1" applyBorder="1" applyAlignment="1">
      <alignment wrapText="1"/>
    </xf>
    <xf numFmtId="0" fontId="9" fillId="0" borderId="2" xfId="1" applyFont="1" applyBorder="1" applyAlignment="1">
      <alignment horizontal="left" vertical="top" wrapText="1" indent="2"/>
    </xf>
    <xf numFmtId="0" fontId="9" fillId="0" borderId="2" xfId="1" applyFont="1" applyBorder="1" applyAlignment="1">
      <alignment wrapText="1"/>
    </xf>
    <xf numFmtId="0" fontId="10" fillId="0" borderId="2" xfId="1" applyFont="1" applyFill="1" applyBorder="1" applyAlignment="1">
      <alignment wrapText="1"/>
    </xf>
    <xf numFmtId="0" fontId="8" fillId="0" borderId="2" xfId="5" applyFont="1" applyBorder="1" applyAlignment="1">
      <alignment wrapText="1"/>
    </xf>
    <xf numFmtId="0" fontId="10" fillId="0" borderId="2" xfId="1" applyFont="1" applyFill="1" applyBorder="1" applyAlignment="1">
      <alignment horizontal="right" vertical="center" wrapText="1"/>
    </xf>
    <xf numFmtId="0" fontId="35" fillId="0" borderId="0" xfId="1" applyFont="1" applyFill="1" applyBorder="1"/>
    <xf numFmtId="0" fontId="49" fillId="0" borderId="0" xfId="1" applyFont="1"/>
    <xf numFmtId="3" fontId="15" fillId="3" borderId="2" xfId="4" applyNumberFormat="1" applyFont="1" applyFill="1" applyBorder="1" applyAlignment="1">
      <alignment horizontal="center" vertical="center" wrapText="1"/>
    </xf>
    <xf numFmtId="0" fontId="9" fillId="4" borderId="2" xfId="0" applyFont="1" applyFill="1" applyBorder="1"/>
    <xf numFmtId="0" fontId="9" fillId="4" borderId="59" xfId="0" applyFont="1" applyFill="1" applyBorder="1"/>
    <xf numFmtId="0" fontId="9" fillId="0" borderId="2" xfId="1" applyFont="1" applyBorder="1" applyAlignment="1">
      <alignment horizontal="left" vertical="center" wrapText="1" indent="2"/>
    </xf>
    <xf numFmtId="0" fontId="13" fillId="0" borderId="0" xfId="4" applyFont="1" applyBorder="1" applyAlignment="1">
      <alignment horizontal="center" vertical="center" wrapText="1"/>
    </xf>
    <xf numFmtId="0" fontId="12" fillId="0" borderId="0" xfId="4" applyFont="1" applyAlignment="1"/>
    <xf numFmtId="0" fontId="4" fillId="0" borderId="0" xfId="4" applyAlignment="1"/>
    <xf numFmtId="0" fontId="13" fillId="0" borderId="2" xfId="4" applyFont="1" applyBorder="1" applyAlignment="1">
      <alignment horizontal="center" vertical="center" wrapText="1"/>
    </xf>
    <xf numFmtId="0" fontId="13" fillId="0" borderId="0" xfId="4" applyFont="1" applyBorder="1" applyAlignment="1">
      <alignment horizontal="left" vertical="center" wrapText="1"/>
    </xf>
    <xf numFmtId="0" fontId="4" fillId="0" borderId="0" xfId="4" applyAlignment="1">
      <alignment wrapText="1"/>
    </xf>
    <xf numFmtId="0" fontId="49" fillId="4" borderId="0" xfId="1" applyFont="1" applyFill="1" applyAlignment="1">
      <alignment horizontal="center" vertical="center"/>
    </xf>
    <xf numFmtId="49" fontId="10" fillId="0" borderId="0" xfId="1" applyNumberFormat="1" applyFont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/>
    </xf>
    <xf numFmtId="0" fontId="49" fillId="0" borderId="0" xfId="1" applyFont="1" applyAlignment="1">
      <alignment horizontal="left" vertical="center"/>
    </xf>
    <xf numFmtId="0" fontId="9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 indent="2"/>
    </xf>
    <xf numFmtId="0" fontId="9" fillId="0" borderId="3" xfId="1" applyFont="1" applyBorder="1" applyAlignment="1">
      <alignment horizontal="left" vertical="center" wrapText="1" indent="2"/>
    </xf>
    <xf numFmtId="0" fontId="9" fillId="0" borderId="3" xfId="1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 indent="2"/>
    </xf>
    <xf numFmtId="0" fontId="9" fillId="0" borderId="4" xfId="1" applyFont="1" applyBorder="1" applyAlignment="1">
      <alignment horizontal="left" vertical="center" wrapText="1" indent="2"/>
    </xf>
    <xf numFmtId="0" fontId="9" fillId="0" borderId="4" xfId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164" fontId="9" fillId="0" borderId="2" xfId="1" applyNumberFormat="1" applyFont="1" applyBorder="1" applyAlignment="1">
      <alignment horizontal="center" vertical="center" wrapText="1"/>
    </xf>
    <xf numFmtId="1" fontId="9" fillId="0" borderId="2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0" fontId="9" fillId="0" borderId="15" xfId="1" applyFont="1" applyBorder="1" applyAlignment="1">
      <alignment vertical="center" wrapText="1"/>
    </xf>
    <xf numFmtId="49" fontId="10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 wrapText="1" indent="2"/>
    </xf>
    <xf numFmtId="0" fontId="49" fillId="0" borderId="0" xfId="1" applyFont="1" applyAlignment="1">
      <alignment horizontal="center" vertical="center"/>
    </xf>
    <xf numFmtId="167" fontId="9" fillId="0" borderId="2" xfId="1" applyNumberFormat="1" applyFont="1" applyBorder="1" applyAlignment="1">
      <alignment horizontal="center" vertical="center" wrapText="1"/>
    </xf>
    <xf numFmtId="49" fontId="13" fillId="0" borderId="0" xfId="5" applyNumberFormat="1" applyFont="1" applyBorder="1" applyAlignment="1">
      <alignment vertical="center" wrapText="1"/>
    </xf>
    <xf numFmtId="49" fontId="13" fillId="0" borderId="0" xfId="5" applyNumberFormat="1" applyFont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3" fillId="0" borderId="0" xfId="5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3" fillId="0" borderId="0" xfId="5" applyAlignment="1">
      <alignment horizontal="left"/>
    </xf>
    <xf numFmtId="0" fontId="21" fillId="0" borderId="0" xfId="5" applyFont="1" applyAlignment="1">
      <alignment vertical="center"/>
    </xf>
    <xf numFmtId="0" fontId="12" fillId="0" borderId="0" xfId="5" applyFont="1"/>
    <xf numFmtId="0" fontId="12" fillId="0" borderId="2" xfId="5" applyFont="1" applyBorder="1" applyAlignment="1">
      <alignment horizontal="center" vertical="center" wrapText="1"/>
    </xf>
    <xf numFmtId="0" fontId="12" fillId="0" borderId="2" xfId="5" applyFont="1" applyBorder="1" applyAlignment="1">
      <alignment vertical="center" wrapText="1"/>
    </xf>
    <xf numFmtId="4" fontId="12" fillId="0" borderId="2" xfId="5" applyNumberFormat="1" applyFont="1" applyBorder="1" applyAlignment="1">
      <alignment horizontal="center" vertical="center" wrapText="1"/>
    </xf>
    <xf numFmtId="0" fontId="3" fillId="0" borderId="0" xfId="5" applyBorder="1"/>
    <xf numFmtId="0" fontId="12" fillId="0" borderId="3" xfId="5" applyFont="1" applyBorder="1" applyAlignment="1">
      <alignment horizontal="center" vertical="center"/>
    </xf>
    <xf numFmtId="0" fontId="12" fillId="0" borderId="0" xfId="5" applyFont="1" applyBorder="1" applyAlignment="1">
      <alignment vertical="center" wrapText="1"/>
    </xf>
    <xf numFmtId="0" fontId="12" fillId="0" borderId="3" xfId="5" applyFont="1" applyBorder="1" applyAlignment="1">
      <alignment horizontal="center" vertical="center" wrapText="1"/>
    </xf>
    <xf numFmtId="0" fontId="12" fillId="0" borderId="0" xfId="5" applyFont="1" applyBorder="1" applyAlignment="1">
      <alignment horizontal="center" vertical="center" wrapText="1"/>
    </xf>
    <xf numFmtId="0" fontId="2" fillId="0" borderId="0" xfId="5" applyFont="1"/>
    <xf numFmtId="0" fontId="12" fillId="0" borderId="2" xfId="5" applyFont="1" applyBorder="1" applyAlignment="1">
      <alignment horizontal="left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1" xfId="5" applyFont="1" applyBorder="1" applyAlignment="1">
      <alignment vertical="center" wrapText="1"/>
    </xf>
    <xf numFmtId="0" fontId="12" fillId="0" borderId="4" xfId="5" applyFont="1" applyBorder="1" applyAlignment="1">
      <alignment horizontal="center" vertical="center" wrapText="1"/>
    </xf>
    <xf numFmtId="4" fontId="12" fillId="0" borderId="4" xfId="5" applyNumberFormat="1" applyFont="1" applyBorder="1" applyAlignment="1">
      <alignment horizontal="center" vertical="center" wrapText="1"/>
    </xf>
    <xf numFmtId="4" fontId="12" fillId="4" borderId="4" xfId="5" applyNumberFormat="1" applyFont="1" applyFill="1" applyBorder="1" applyAlignment="1">
      <alignment horizontal="center" vertical="center" wrapText="1"/>
    </xf>
    <xf numFmtId="0" fontId="12" fillId="0" borderId="2" xfId="5" applyFont="1" applyBorder="1"/>
    <xf numFmtId="0" fontId="13" fillId="0" borderId="2" xfId="5" applyFont="1" applyFill="1" applyBorder="1" applyAlignment="1">
      <alignment horizontal="right" vertical="center" wrapText="1"/>
    </xf>
    <xf numFmtId="4" fontId="12" fillId="0" borderId="2" xfId="5" applyNumberFormat="1" applyFont="1" applyBorder="1"/>
    <xf numFmtId="0" fontId="10" fillId="0" borderId="0" xfId="0" applyFont="1" applyFill="1" applyBorder="1" applyAlignment="1">
      <alignment horizontal="left" vertical="top" wrapText="1"/>
    </xf>
    <xf numFmtId="0" fontId="9" fillId="4" borderId="60" xfId="0" applyFont="1" applyFill="1" applyBorder="1" applyAlignment="1">
      <alignment horizontal="left" vertical="center"/>
    </xf>
    <xf numFmtId="0" fontId="12" fillId="0" borderId="2" xfId="5" applyFont="1" applyBorder="1" applyAlignment="1">
      <alignment horizontal="justify" vertical="center" wrapText="1"/>
    </xf>
    <xf numFmtId="164" fontId="9" fillId="4" borderId="2" xfId="1" applyNumberFormat="1" applyFont="1" applyFill="1" applyBorder="1" applyAlignment="1">
      <alignment horizontal="center" vertical="center" wrapText="1"/>
    </xf>
    <xf numFmtId="0" fontId="49" fillId="4" borderId="0" xfId="1" applyFont="1" applyFill="1"/>
    <xf numFmtId="49" fontId="10" fillId="4" borderId="0" xfId="1" applyNumberFormat="1" applyFont="1" applyFill="1" applyBorder="1" applyAlignment="1">
      <alignment horizontal="center" vertical="center" wrapText="1"/>
    </xf>
    <xf numFmtId="0" fontId="49" fillId="4" borderId="0" xfId="1" applyFont="1" applyFill="1" applyAlignment="1">
      <alignment horizontal="left" vertical="center"/>
    </xf>
    <xf numFmtId="0" fontId="10" fillId="4" borderId="2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164" fontId="10" fillId="4" borderId="2" xfId="1" applyNumberFormat="1" applyFont="1" applyFill="1" applyBorder="1" applyAlignment="1">
      <alignment horizontal="center" vertical="center" wrapText="1"/>
    </xf>
    <xf numFmtId="164" fontId="9" fillId="4" borderId="3" xfId="1" applyNumberFormat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 wrapText="1"/>
    </xf>
    <xf numFmtId="164" fontId="9" fillId="4" borderId="2" xfId="6" applyNumberFormat="1" applyFont="1" applyFill="1" applyBorder="1" applyAlignment="1">
      <alignment horizontal="center" vertical="center" wrapText="1"/>
    </xf>
    <xf numFmtId="164" fontId="49" fillId="4" borderId="0" xfId="1" applyNumberFormat="1" applyFont="1" applyFill="1"/>
    <xf numFmtId="0" fontId="2" fillId="0" borderId="0" xfId="1" applyFont="1"/>
    <xf numFmtId="2" fontId="7" fillId="0" borderId="0" xfId="0" applyNumberFormat="1" applyFont="1" applyFill="1" applyBorder="1" applyAlignment="1">
      <alignment horizontal="left" wrapText="1"/>
    </xf>
    <xf numFmtId="4" fontId="15" fillId="3" borderId="0" xfId="4" applyNumberFormat="1" applyFont="1" applyFill="1" applyBorder="1" applyAlignment="1">
      <alignment horizontal="center" vertical="center" wrapText="1"/>
    </xf>
    <xf numFmtId="4" fontId="12" fillId="3" borderId="2" xfId="4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5" applyFont="1"/>
    <xf numFmtId="4" fontId="12" fillId="4" borderId="2" xfId="5" applyNumberFormat="1" applyFont="1" applyFill="1" applyBorder="1" applyAlignment="1">
      <alignment horizontal="center" vertical="center" wrapText="1"/>
    </xf>
    <xf numFmtId="4" fontId="9" fillId="4" borderId="15" xfId="5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wrapText="1"/>
    </xf>
    <xf numFmtId="0" fontId="35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2" fontId="7" fillId="0" borderId="0" xfId="7" applyNumberFormat="1" applyFont="1" applyFill="1"/>
    <xf numFmtId="0" fontId="7" fillId="0" borderId="0" xfId="7" applyFont="1" applyFill="1"/>
    <xf numFmtId="2" fontId="7" fillId="0" borderId="0" xfId="7" applyNumberFormat="1" applyFont="1" applyFill="1" applyBorder="1" applyAlignment="1">
      <alignment wrapText="1"/>
    </xf>
    <xf numFmtId="0" fontId="7" fillId="0" borderId="0" xfId="7" applyFont="1" applyFill="1" applyBorder="1"/>
    <xf numFmtId="4" fontId="7" fillId="0" borderId="0" xfId="7" applyNumberFormat="1" applyFont="1" applyFill="1" applyBorder="1"/>
    <xf numFmtId="4" fontId="7" fillId="0" borderId="0" xfId="7" applyNumberFormat="1" applyFont="1" applyFill="1" applyBorder="1" applyAlignment="1">
      <alignment horizontal="center"/>
    </xf>
    <xf numFmtId="4" fontId="33" fillId="0" borderId="0" xfId="7" applyNumberFormat="1" applyFont="1" applyFill="1" applyBorder="1"/>
    <xf numFmtId="0" fontId="5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49" fontId="7" fillId="0" borderId="8" xfId="0" applyNumberFormat="1" applyFont="1" applyFill="1" applyBorder="1" applyAlignment="1">
      <alignment horizontal="center" vertical="top" wrapText="1"/>
    </xf>
    <xf numFmtId="2" fontId="7" fillId="0" borderId="7" xfId="0" applyNumberFormat="1" applyFont="1" applyFill="1" applyBorder="1" applyAlignment="1">
      <alignment horizontal="center" wrapText="1"/>
    </xf>
    <xf numFmtId="2" fontId="7" fillId="0" borderId="5" xfId="0" applyNumberFormat="1" applyFont="1" applyFill="1" applyBorder="1" applyAlignment="1">
      <alignment horizontal="center" wrapText="1"/>
    </xf>
    <xf numFmtId="2" fontId="7" fillId="0" borderId="8" xfId="0" applyNumberFormat="1" applyFont="1" applyFill="1" applyBorder="1" applyAlignment="1">
      <alignment horizontal="center" wrapText="1"/>
    </xf>
    <xf numFmtId="1" fontId="7" fillId="0" borderId="2" xfId="0" applyNumberFormat="1" applyFont="1" applyFill="1" applyBorder="1" applyAlignment="1">
      <alignment horizontal="center" vertical="top"/>
    </xf>
    <xf numFmtId="1" fontId="7" fillId="0" borderId="2" xfId="0" applyNumberFormat="1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 vertical="top"/>
    </xf>
    <xf numFmtId="2" fontId="7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left" wrapText="1"/>
    </xf>
    <xf numFmtId="2" fontId="7" fillId="0" borderId="9" xfId="0" applyNumberFormat="1" applyFont="1" applyFill="1" applyBorder="1" applyAlignment="1">
      <alignment horizontal="center" wrapText="1"/>
    </xf>
    <xf numFmtId="2" fontId="7" fillId="0" borderId="6" xfId="0" applyNumberFormat="1" applyFont="1" applyFill="1" applyBorder="1" applyAlignment="1">
      <alignment horizontal="center" wrapText="1"/>
    </xf>
    <xf numFmtId="2" fontId="7" fillId="0" borderId="10" xfId="0" applyNumberFormat="1" applyFont="1" applyFill="1" applyBorder="1" applyAlignment="1">
      <alignment horizontal="center" wrapText="1"/>
    </xf>
    <xf numFmtId="2" fontId="7" fillId="0" borderId="1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7" fillId="0" borderId="12" xfId="0" applyNumberFormat="1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 wrapText="1"/>
    </xf>
    <xf numFmtId="1" fontId="7" fillId="0" borderId="10" xfId="0" applyNumberFormat="1" applyFont="1" applyFill="1" applyBorder="1" applyAlignment="1">
      <alignment horizontal="center" wrapText="1"/>
    </xf>
    <xf numFmtId="1" fontId="7" fillId="0" borderId="11" xfId="0" applyNumberFormat="1" applyFont="1" applyFill="1" applyBorder="1" applyAlignment="1">
      <alignment horizontal="center" wrapText="1"/>
    </xf>
    <xf numFmtId="1" fontId="7" fillId="0" borderId="12" xfId="0" applyNumberFormat="1" applyFont="1" applyFill="1" applyBorder="1" applyAlignment="1">
      <alignment horizont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left" vertical="top" wrapText="1"/>
    </xf>
    <xf numFmtId="4" fontId="7" fillId="0" borderId="7" xfId="0" applyNumberFormat="1" applyFont="1" applyFill="1" applyBorder="1" applyAlignment="1">
      <alignment horizontal="center" wrapText="1"/>
    </xf>
    <xf numFmtId="4" fontId="7" fillId="0" borderId="5" xfId="0" applyNumberFormat="1" applyFont="1" applyFill="1" applyBorder="1" applyAlignment="1">
      <alignment horizontal="center" wrapText="1"/>
    </xf>
    <xf numFmtId="4" fontId="7" fillId="0" borderId="8" xfId="0" applyNumberFormat="1" applyFont="1" applyFill="1" applyBorder="1" applyAlignment="1">
      <alignment horizontal="center" wrapText="1"/>
    </xf>
    <xf numFmtId="2" fontId="6" fillId="0" borderId="7" xfId="0" applyNumberFormat="1" applyFont="1" applyFill="1" applyBorder="1" applyAlignment="1">
      <alignment horizontal="left" wrapText="1"/>
    </xf>
    <xf numFmtId="2" fontId="6" fillId="0" borderId="5" xfId="0" applyNumberFormat="1" applyFont="1" applyFill="1" applyBorder="1" applyAlignment="1">
      <alignment horizontal="left" wrapText="1"/>
    </xf>
    <xf numFmtId="2" fontId="6" fillId="0" borderId="8" xfId="0" applyNumberFormat="1" applyFont="1" applyFill="1" applyBorder="1" applyAlignment="1">
      <alignment horizontal="left" wrapText="1"/>
    </xf>
    <xf numFmtId="1" fontId="7" fillId="0" borderId="7" xfId="0" applyNumberFormat="1" applyFont="1" applyFill="1" applyBorder="1" applyAlignment="1">
      <alignment horizontal="center" wrapText="1"/>
    </xf>
    <xf numFmtId="1" fontId="7" fillId="0" borderId="5" xfId="0" applyNumberFormat="1" applyFont="1" applyFill="1" applyBorder="1" applyAlignment="1">
      <alignment horizontal="center" wrapText="1"/>
    </xf>
    <xf numFmtId="1" fontId="7" fillId="0" borderId="8" xfId="0" applyNumberFormat="1" applyFont="1" applyFill="1" applyBorder="1" applyAlignment="1">
      <alignment horizontal="center" wrapText="1"/>
    </xf>
    <xf numFmtId="4" fontId="7" fillId="0" borderId="9" xfId="0" applyNumberFormat="1" applyFont="1" applyFill="1" applyBorder="1" applyAlignment="1">
      <alignment horizontal="center" wrapText="1"/>
    </xf>
    <xf numFmtId="4" fontId="7" fillId="0" borderId="6" xfId="0" applyNumberFormat="1" applyFont="1" applyFill="1" applyBorder="1" applyAlignment="1">
      <alignment horizontal="center" wrapText="1"/>
    </xf>
    <xf numFmtId="4" fontId="7" fillId="0" borderId="10" xfId="0" applyNumberFormat="1" applyFont="1" applyFill="1" applyBorder="1" applyAlignment="1">
      <alignment horizontal="center" wrapText="1"/>
    </xf>
    <xf numFmtId="4" fontId="7" fillId="0" borderId="11" xfId="0" applyNumberFormat="1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wrapText="1"/>
    </xf>
    <xf numFmtId="4" fontId="7" fillId="0" borderId="12" xfId="0" applyNumberFormat="1" applyFont="1" applyFill="1" applyBorder="1" applyAlignment="1">
      <alignment horizontal="center" wrapText="1"/>
    </xf>
    <xf numFmtId="2" fontId="7" fillId="0" borderId="1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left" wrapText="1"/>
    </xf>
    <xf numFmtId="2" fontId="7" fillId="0" borderId="12" xfId="0" applyNumberFormat="1" applyFont="1" applyFill="1" applyBorder="1" applyAlignment="1">
      <alignment horizontal="left" wrapText="1"/>
    </xf>
    <xf numFmtId="4" fontId="7" fillId="0" borderId="7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left" wrapText="1"/>
    </xf>
    <xf numFmtId="2" fontId="7" fillId="0" borderId="6" xfId="0" applyNumberFormat="1" applyFont="1" applyFill="1" applyBorder="1" applyAlignment="1">
      <alignment horizontal="left" wrapText="1"/>
    </xf>
    <xf numFmtId="2" fontId="7" fillId="0" borderId="10" xfId="0" applyNumberFormat="1" applyFont="1" applyFill="1" applyBorder="1" applyAlignment="1">
      <alignment horizontal="left" wrapText="1"/>
    </xf>
    <xf numFmtId="1" fontId="7" fillId="0" borderId="6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wrapText="1"/>
    </xf>
    <xf numFmtId="2" fontId="7" fillId="0" borderId="7" xfId="0" applyNumberFormat="1" applyFont="1" applyFill="1" applyBorder="1" applyAlignment="1">
      <alignment horizontal="left" wrapText="1"/>
    </xf>
    <xf numFmtId="2" fontId="7" fillId="0" borderId="5" xfId="0" applyNumberFormat="1" applyFont="1" applyFill="1" applyBorder="1" applyAlignment="1">
      <alignment horizontal="left" wrapText="1"/>
    </xf>
    <xf numFmtId="2" fontId="7" fillId="0" borderId="8" xfId="0" applyNumberFormat="1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2" fontId="8" fillId="0" borderId="7" xfId="0" applyNumberFormat="1" applyFont="1" applyFill="1" applyBorder="1" applyAlignment="1">
      <alignment horizontal="center" wrapText="1"/>
    </xf>
    <xf numFmtId="2" fontId="8" fillId="0" borderId="5" xfId="0" applyNumberFormat="1" applyFont="1" applyFill="1" applyBorder="1" applyAlignment="1">
      <alignment horizontal="center" wrapText="1"/>
    </xf>
    <xf numFmtId="2" fontId="8" fillId="0" borderId="8" xfId="0" applyNumberFormat="1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7" fillId="0" borderId="9" xfId="7" applyNumberFormat="1" applyFont="1" applyFill="1" applyBorder="1" applyAlignment="1">
      <alignment horizontal="center"/>
    </xf>
    <xf numFmtId="49" fontId="7" fillId="0" borderId="6" xfId="7" applyNumberFormat="1" applyFont="1" applyFill="1" applyBorder="1" applyAlignment="1">
      <alignment horizontal="center"/>
    </xf>
    <xf numFmtId="49" fontId="7" fillId="0" borderId="11" xfId="7" applyNumberFormat="1" applyFont="1" applyFill="1" applyBorder="1" applyAlignment="1">
      <alignment horizontal="center"/>
    </xf>
    <xf numFmtId="49" fontId="7" fillId="0" borderId="1" xfId="7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4" fontId="7" fillId="0" borderId="6" xfId="0" applyNumberFormat="1" applyFont="1" applyFill="1" applyBorder="1" applyAlignment="1">
      <alignment horizontal="center"/>
    </xf>
    <xf numFmtId="4" fontId="7" fillId="0" borderId="10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4" fontId="7" fillId="0" borderId="12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49" fontId="6" fillId="0" borderId="7" xfId="7" applyNumberFormat="1" applyFont="1" applyFill="1" applyBorder="1" applyAlignment="1">
      <alignment horizontal="center"/>
    </xf>
    <xf numFmtId="49" fontId="6" fillId="0" borderId="5" xfId="7" applyNumberFormat="1" applyFont="1" applyFill="1" applyBorder="1" applyAlignment="1">
      <alignment horizontal="center"/>
    </xf>
    <xf numFmtId="49" fontId="6" fillId="0" borderId="8" xfId="7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4" fontId="6" fillId="0" borderId="2" xfId="0" applyNumberFormat="1" applyFont="1" applyFill="1" applyBorder="1" applyAlignment="1">
      <alignment horizontal="center"/>
    </xf>
    <xf numFmtId="49" fontId="7" fillId="0" borderId="7" xfId="7" applyNumberFormat="1" applyFont="1" applyFill="1" applyBorder="1" applyAlignment="1">
      <alignment horizontal="center"/>
    </xf>
    <xf numFmtId="49" fontId="7" fillId="0" borderId="5" xfId="7" applyNumberFormat="1" applyFont="1" applyFill="1" applyBorder="1" applyAlignment="1">
      <alignment horizontal="center"/>
    </xf>
    <xf numFmtId="49" fontId="7" fillId="0" borderId="8" xfId="7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4" fontId="7" fillId="0" borderId="2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horizontal="left" wrapText="1"/>
    </xf>
    <xf numFmtId="0" fontId="6" fillId="0" borderId="7" xfId="7" applyFont="1" applyFill="1" applyBorder="1" applyAlignment="1">
      <alignment horizontal="center"/>
    </xf>
    <xf numFmtId="0" fontId="6" fillId="0" borderId="5" xfId="7" applyFont="1" applyFill="1" applyBorder="1" applyAlignment="1">
      <alignment horizontal="center"/>
    </xf>
    <xf numFmtId="0" fontId="6" fillId="0" borderId="8" xfId="7" applyFont="1" applyFill="1" applyBorder="1" applyAlignment="1">
      <alignment horizontal="center"/>
    </xf>
    <xf numFmtId="0" fontId="7" fillId="0" borderId="7" xfId="7" applyFont="1" applyFill="1" applyBorder="1" applyAlignment="1">
      <alignment horizontal="center"/>
    </xf>
    <xf numFmtId="0" fontId="7" fillId="0" borderId="5" xfId="7" applyFont="1" applyFill="1" applyBorder="1" applyAlignment="1">
      <alignment horizontal="center"/>
    </xf>
    <xf numFmtId="0" fontId="7" fillId="0" borderId="8" xfId="7" applyFont="1" applyFill="1" applyBorder="1" applyAlignment="1">
      <alignment horizontal="center"/>
    </xf>
    <xf numFmtId="0" fontId="7" fillId="0" borderId="1" xfId="0" applyFont="1" applyFill="1" applyBorder="1" applyAlignment="1">
      <alignment horizontal="right" wrapText="1"/>
    </xf>
    <xf numFmtId="0" fontId="5" fillId="0" borderId="6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4" fontId="6" fillId="0" borderId="6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 wrapText="1"/>
    </xf>
    <xf numFmtId="1" fontId="7" fillId="0" borderId="9" xfId="7" applyNumberFormat="1" applyFont="1" applyFill="1" applyBorder="1" applyAlignment="1">
      <alignment horizontal="center" wrapText="1"/>
    </xf>
    <xf numFmtId="1" fontId="7" fillId="0" borderId="6" xfId="7" applyNumberFormat="1" applyFont="1" applyFill="1" applyBorder="1" applyAlignment="1">
      <alignment horizontal="center" wrapText="1"/>
    </xf>
    <xf numFmtId="1" fontId="7" fillId="0" borderId="10" xfId="7" applyNumberFormat="1" applyFont="1" applyFill="1" applyBorder="1" applyAlignment="1">
      <alignment horizontal="center" wrapText="1"/>
    </xf>
    <xf numFmtId="1" fontId="7" fillId="0" borderId="11" xfId="7" applyNumberFormat="1" applyFont="1" applyFill="1" applyBorder="1" applyAlignment="1">
      <alignment horizontal="center" wrapText="1"/>
    </xf>
    <xf numFmtId="1" fontId="7" fillId="0" borderId="1" xfId="7" applyNumberFormat="1" applyFont="1" applyFill="1" applyBorder="1" applyAlignment="1">
      <alignment horizontal="center" wrapText="1"/>
    </xf>
    <xf numFmtId="1" fontId="7" fillId="0" borderId="12" xfId="7" applyNumberFormat="1" applyFont="1" applyFill="1" applyBorder="1" applyAlignment="1">
      <alignment horizontal="center" wrapText="1"/>
    </xf>
    <xf numFmtId="4" fontId="7" fillId="0" borderId="9" xfId="0" applyNumberFormat="1" applyFont="1" applyFill="1" applyBorder="1" applyAlignment="1">
      <alignment horizontal="center"/>
    </xf>
    <xf numFmtId="4" fontId="7" fillId="0" borderId="11" xfId="0" applyNumberFormat="1" applyFont="1" applyFill="1" applyBorder="1" applyAlignment="1">
      <alignment horizontal="center"/>
    </xf>
    <xf numFmtId="1" fontId="7" fillId="0" borderId="7" xfId="7" applyNumberFormat="1" applyFont="1" applyFill="1" applyBorder="1" applyAlignment="1">
      <alignment horizontal="center" wrapText="1"/>
    </xf>
    <xf numFmtId="1" fontId="7" fillId="0" borderId="5" xfId="7" applyNumberFormat="1" applyFont="1" applyFill="1" applyBorder="1" applyAlignment="1">
      <alignment horizontal="center" wrapText="1"/>
    </xf>
    <xf numFmtId="1" fontId="7" fillId="0" borderId="8" xfId="7" applyNumberFormat="1" applyFont="1" applyFill="1" applyBorder="1" applyAlignment="1">
      <alignment horizontal="center" wrapText="1"/>
    </xf>
    <xf numFmtId="4" fontId="8" fillId="0" borderId="7" xfId="0" applyNumberFormat="1" applyFont="1" applyFill="1" applyBorder="1" applyAlignment="1">
      <alignment horizontal="center" wrapText="1"/>
    </xf>
    <xf numFmtId="4" fontId="8" fillId="0" borderId="5" xfId="0" applyNumberFormat="1" applyFont="1" applyFill="1" applyBorder="1" applyAlignment="1">
      <alignment horizontal="center" wrapText="1"/>
    </xf>
    <xf numFmtId="4" fontId="8" fillId="0" borderId="8" xfId="0" applyNumberFormat="1" applyFont="1" applyFill="1" applyBorder="1" applyAlignment="1">
      <alignment horizontal="center" wrapText="1"/>
    </xf>
    <xf numFmtId="4" fontId="8" fillId="0" borderId="7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4" fontId="8" fillId="0" borderId="8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  <xf numFmtId="4" fontId="7" fillId="0" borderId="8" xfId="0" applyNumberFormat="1" applyFont="1" applyFill="1" applyBorder="1" applyAlignment="1">
      <alignment horizontal="center"/>
    </xf>
    <xf numFmtId="2" fontId="7" fillId="0" borderId="7" xfId="7" applyNumberFormat="1" applyFont="1" applyFill="1" applyBorder="1" applyAlignment="1">
      <alignment horizontal="left" wrapText="1"/>
    </xf>
    <xf numFmtId="2" fontId="7" fillId="0" borderId="5" xfId="7" applyNumberFormat="1" applyFont="1" applyFill="1" applyBorder="1" applyAlignment="1">
      <alignment horizontal="left" wrapText="1"/>
    </xf>
    <xf numFmtId="2" fontId="7" fillId="0" borderId="8" xfId="7" applyNumberFormat="1" applyFont="1" applyFill="1" applyBorder="1" applyAlignment="1">
      <alignment horizontal="left" wrapText="1"/>
    </xf>
    <xf numFmtId="4" fontId="7" fillId="0" borderId="7" xfId="7" applyNumberFormat="1" applyFont="1" applyFill="1" applyBorder="1" applyAlignment="1">
      <alignment horizontal="center" wrapText="1"/>
    </xf>
    <xf numFmtId="4" fontId="7" fillId="0" borderId="5" xfId="7" applyNumberFormat="1" applyFont="1" applyFill="1" applyBorder="1" applyAlignment="1">
      <alignment horizontal="center" wrapText="1"/>
    </xf>
    <xf numFmtId="4" fontId="7" fillId="0" borderId="8" xfId="7" applyNumberFormat="1" applyFont="1" applyFill="1" applyBorder="1" applyAlignment="1">
      <alignment horizontal="center" wrapText="1"/>
    </xf>
    <xf numFmtId="4" fontId="7" fillId="0" borderId="7" xfId="7" applyNumberFormat="1" applyFont="1" applyFill="1" applyBorder="1" applyAlignment="1">
      <alignment horizontal="center"/>
    </xf>
    <xf numFmtId="4" fontId="7" fillId="0" borderId="5" xfId="7" applyNumberFormat="1" applyFont="1" applyFill="1" applyBorder="1" applyAlignment="1">
      <alignment horizontal="center"/>
    </xf>
    <xf numFmtId="4" fontId="7" fillId="0" borderId="8" xfId="7" applyNumberFormat="1" applyFont="1" applyFill="1" applyBorder="1" applyAlignment="1">
      <alignment horizontal="center"/>
    </xf>
    <xf numFmtId="2" fontId="7" fillId="0" borderId="7" xfId="7" applyNumberFormat="1" applyFont="1" applyFill="1" applyBorder="1" applyAlignment="1">
      <alignment horizontal="center" wrapText="1"/>
    </xf>
    <xf numFmtId="2" fontId="7" fillId="0" borderId="5" xfId="7" applyNumberFormat="1" applyFont="1" applyFill="1" applyBorder="1" applyAlignment="1">
      <alignment horizontal="center" wrapText="1"/>
    </xf>
    <xf numFmtId="2" fontId="7" fillId="0" borderId="8" xfId="7" applyNumberFormat="1" applyFont="1" applyFill="1" applyBorder="1" applyAlignment="1">
      <alignment horizontal="center" wrapText="1"/>
    </xf>
    <xf numFmtId="2" fontId="7" fillId="0" borderId="9" xfId="7" applyNumberFormat="1" applyFont="1" applyFill="1" applyBorder="1" applyAlignment="1">
      <alignment horizontal="center" wrapText="1"/>
    </xf>
    <xf numFmtId="2" fontId="7" fillId="0" borderId="6" xfId="7" applyNumberFormat="1" applyFont="1" applyFill="1" applyBorder="1" applyAlignment="1">
      <alignment horizontal="center" wrapText="1"/>
    </xf>
    <xf numFmtId="2" fontId="7" fillId="0" borderId="10" xfId="7" applyNumberFormat="1" applyFont="1" applyFill="1" applyBorder="1" applyAlignment="1">
      <alignment horizontal="center" wrapText="1"/>
    </xf>
    <xf numFmtId="2" fontId="7" fillId="0" borderId="11" xfId="7" applyNumberFormat="1" applyFont="1" applyFill="1" applyBorder="1" applyAlignment="1">
      <alignment horizontal="center" wrapText="1"/>
    </xf>
    <xf numFmtId="2" fontId="7" fillId="0" borderId="1" xfId="7" applyNumberFormat="1" applyFont="1" applyFill="1" applyBorder="1" applyAlignment="1">
      <alignment horizontal="center" wrapText="1"/>
    </xf>
    <xf numFmtId="2" fontId="7" fillId="0" borderId="12" xfId="7" applyNumberFormat="1" applyFont="1" applyFill="1" applyBorder="1" applyAlignment="1">
      <alignment horizontal="center" wrapText="1"/>
    </xf>
    <xf numFmtId="1" fontId="7" fillId="0" borderId="2" xfId="7" applyNumberFormat="1" applyFont="1" applyFill="1" applyBorder="1" applyAlignment="1">
      <alignment horizont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/>
    </xf>
    <xf numFmtId="4" fontId="7" fillId="2" borderId="10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7" fillId="0" borderId="2" xfId="0" applyNumberFormat="1" applyFont="1" applyFill="1" applyBorder="1" applyAlignment="1">
      <alignment horizontal="center" vertical="top" wrapText="1"/>
    </xf>
    <xf numFmtId="4" fontId="7" fillId="0" borderId="7" xfId="0" applyNumberFormat="1" applyFont="1" applyFill="1" applyBorder="1" applyAlignment="1">
      <alignment horizontal="center" vertical="top" wrapText="1"/>
    </xf>
    <xf numFmtId="4" fontId="7" fillId="0" borderId="5" xfId="0" applyNumberFormat="1" applyFont="1" applyFill="1" applyBorder="1" applyAlignment="1">
      <alignment horizontal="center" vertical="top" wrapText="1"/>
    </xf>
    <xf numFmtId="4" fontId="7" fillId="0" borderId="8" xfId="0" applyNumberFormat="1" applyFont="1" applyFill="1" applyBorder="1" applyAlignment="1">
      <alignment horizontal="center" vertical="top" wrapText="1"/>
    </xf>
    <xf numFmtId="3" fontId="7" fillId="0" borderId="2" xfId="0" applyNumberFormat="1" applyFont="1" applyFill="1" applyBorder="1" applyAlignment="1">
      <alignment horizontal="center" vertical="top" wrapText="1"/>
    </xf>
    <xf numFmtId="3" fontId="7" fillId="0" borderId="2" xfId="0" applyNumberFormat="1" applyFont="1" applyFill="1" applyBorder="1" applyAlignment="1">
      <alignment horizontal="center" wrapText="1"/>
    </xf>
    <xf numFmtId="4" fontId="7" fillId="0" borderId="0" xfId="0" applyNumberFormat="1" applyFont="1" applyFill="1" applyBorder="1" applyAlignment="1">
      <alignment horizontal="right" wrapText="1"/>
    </xf>
    <xf numFmtId="4" fontId="5" fillId="4" borderId="1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top"/>
    </xf>
    <xf numFmtId="0" fontId="34" fillId="0" borderId="9" xfId="0" applyFont="1" applyFill="1" applyBorder="1" applyAlignment="1">
      <alignment horizontal="center"/>
    </xf>
    <xf numFmtId="0" fontId="34" fillId="0" borderId="6" xfId="0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wrapText="1"/>
    </xf>
    <xf numFmtId="4" fontId="5" fillId="0" borderId="6" xfId="0" applyNumberFormat="1" applyFont="1" applyFill="1" applyBorder="1" applyAlignment="1">
      <alignment horizontal="right" wrapText="1"/>
    </xf>
    <xf numFmtId="4" fontId="6" fillId="2" borderId="6" xfId="0" applyNumberFormat="1" applyFont="1" applyFill="1" applyBorder="1" applyAlignment="1">
      <alignment horizontal="center"/>
    </xf>
    <xf numFmtId="4" fontId="7" fillId="2" borderId="0" xfId="0" applyNumberFormat="1" applyFont="1" applyFill="1" applyAlignment="1">
      <alignment horizontal="center"/>
    </xf>
    <xf numFmtId="4" fontId="7" fillId="2" borderId="5" xfId="0" applyNumberFormat="1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49" fontId="7" fillId="0" borderId="9" xfId="7" applyNumberFormat="1" applyFont="1" applyFill="1" applyBorder="1" applyAlignment="1">
      <alignment horizontal="center" vertical="top" wrapText="1"/>
    </xf>
    <xf numFmtId="49" fontId="7" fillId="0" borderId="6" xfId="7" applyNumberFormat="1" applyFont="1" applyFill="1" applyBorder="1" applyAlignment="1">
      <alignment horizontal="center" vertical="top" wrapText="1"/>
    </xf>
    <xf numFmtId="49" fontId="7" fillId="0" borderId="10" xfId="7" applyNumberFormat="1" applyFont="1" applyFill="1" applyBorder="1" applyAlignment="1">
      <alignment horizontal="center" vertical="top" wrapText="1"/>
    </xf>
    <xf numFmtId="49" fontId="7" fillId="0" borderId="11" xfId="7" applyNumberFormat="1" applyFont="1" applyFill="1" applyBorder="1" applyAlignment="1">
      <alignment horizontal="center" vertical="top" wrapText="1"/>
    </xf>
    <xf numFmtId="49" fontId="7" fillId="0" borderId="1" xfId="7" applyNumberFormat="1" applyFont="1" applyFill="1" applyBorder="1" applyAlignment="1">
      <alignment horizontal="center" vertical="top" wrapText="1"/>
    </xf>
    <xf numFmtId="49" fontId="7" fillId="0" borderId="12" xfId="7" applyNumberFormat="1" applyFont="1" applyFill="1" applyBorder="1" applyAlignment="1">
      <alignment horizontal="center" vertical="top" wrapText="1"/>
    </xf>
    <xf numFmtId="4" fontId="7" fillId="0" borderId="9" xfId="7" applyNumberFormat="1" applyFont="1" applyFill="1" applyBorder="1" applyAlignment="1">
      <alignment horizontal="center" wrapText="1"/>
    </xf>
    <xf numFmtId="4" fontId="7" fillId="0" borderId="6" xfId="7" applyNumberFormat="1" applyFont="1" applyFill="1" applyBorder="1" applyAlignment="1">
      <alignment horizontal="center" wrapText="1"/>
    </xf>
    <xf numFmtId="4" fontId="7" fillId="0" borderId="10" xfId="7" applyNumberFormat="1" applyFont="1" applyFill="1" applyBorder="1" applyAlignment="1">
      <alignment horizontal="center" wrapText="1"/>
    </xf>
    <xf numFmtId="4" fontId="7" fillId="0" borderId="11" xfId="7" applyNumberFormat="1" applyFont="1" applyFill="1" applyBorder="1" applyAlignment="1">
      <alignment horizontal="center" wrapText="1"/>
    </xf>
    <xf numFmtId="4" fontId="7" fillId="0" borderId="1" xfId="7" applyNumberFormat="1" applyFont="1" applyFill="1" applyBorder="1" applyAlignment="1">
      <alignment horizontal="center" wrapText="1"/>
    </xf>
    <xf numFmtId="4" fontId="7" fillId="0" borderId="12" xfId="7" applyNumberFormat="1" applyFont="1" applyFill="1" applyBorder="1" applyAlignment="1">
      <alignment horizontal="center" wrapText="1"/>
    </xf>
    <xf numFmtId="0" fontId="7" fillId="0" borderId="7" xfId="7" applyFont="1" applyFill="1" applyBorder="1" applyAlignment="1">
      <alignment horizontal="left" vertical="top" wrapText="1"/>
    </xf>
    <xf numFmtId="0" fontId="7" fillId="0" borderId="5" xfId="7" applyFont="1" applyFill="1" applyBorder="1" applyAlignment="1">
      <alignment horizontal="left" vertical="top" wrapText="1"/>
    </xf>
    <xf numFmtId="0" fontId="7" fillId="0" borderId="8" xfId="7" applyFont="1" applyFill="1" applyBorder="1" applyAlignment="1">
      <alignment horizontal="left" vertical="top" wrapText="1"/>
    </xf>
    <xf numFmtId="49" fontId="7" fillId="0" borderId="7" xfId="7" applyNumberFormat="1" applyFont="1" applyFill="1" applyBorder="1" applyAlignment="1">
      <alignment horizontal="center" vertical="top" wrapText="1"/>
    </xf>
    <xf numFmtId="49" fontId="7" fillId="0" borderId="5" xfId="7" applyNumberFormat="1" applyFont="1" applyFill="1" applyBorder="1" applyAlignment="1">
      <alignment horizontal="center" vertical="top" wrapText="1"/>
    </xf>
    <xf numFmtId="49" fontId="7" fillId="0" borderId="8" xfId="7" applyNumberFormat="1" applyFont="1" applyFill="1" applyBorder="1" applyAlignment="1">
      <alignment horizontal="center" vertical="top" wrapText="1"/>
    </xf>
    <xf numFmtId="49" fontId="7" fillId="0" borderId="7" xfId="7" applyNumberFormat="1" applyFont="1" applyFill="1" applyBorder="1" applyAlignment="1">
      <alignment horizontal="center" wrapText="1"/>
    </xf>
    <xf numFmtId="49" fontId="7" fillId="0" borderId="5" xfId="7" applyNumberFormat="1" applyFont="1" applyFill="1" applyBorder="1" applyAlignment="1">
      <alignment horizontal="center" wrapText="1"/>
    </xf>
    <xf numFmtId="49" fontId="7" fillId="0" borderId="8" xfId="7" applyNumberFormat="1" applyFont="1" applyFill="1" applyBorder="1" applyAlignment="1">
      <alignment horizontal="center" wrapText="1"/>
    </xf>
    <xf numFmtId="0" fontId="7" fillId="0" borderId="11" xfId="7" applyFont="1" applyFill="1" applyBorder="1" applyAlignment="1">
      <alignment horizontal="left" vertical="top" wrapText="1"/>
    </xf>
    <xf numFmtId="0" fontId="7" fillId="0" borderId="1" xfId="7" applyFont="1" applyFill="1" applyBorder="1" applyAlignment="1">
      <alignment horizontal="left" vertical="top" wrapText="1"/>
    </xf>
    <xf numFmtId="0" fontId="7" fillId="0" borderId="12" xfId="7" applyFont="1" applyFill="1" applyBorder="1" applyAlignment="1">
      <alignment horizontal="left" vertical="top" wrapText="1"/>
    </xf>
    <xf numFmtId="2" fontId="7" fillId="0" borderId="2" xfId="7" applyNumberFormat="1" applyFont="1" applyFill="1" applyBorder="1" applyAlignment="1">
      <alignment horizontal="center" vertical="top"/>
    </xf>
    <xf numFmtId="2" fontId="7" fillId="0" borderId="2" xfId="7" applyNumberFormat="1" applyFont="1" applyFill="1" applyBorder="1" applyAlignment="1">
      <alignment horizontal="center" vertical="top" wrapText="1"/>
    </xf>
    <xf numFmtId="1" fontId="7" fillId="0" borderId="2" xfId="7" applyNumberFormat="1" applyFont="1" applyFill="1" applyBorder="1" applyAlignment="1">
      <alignment horizontal="center" vertical="top"/>
    </xf>
    <xf numFmtId="1" fontId="7" fillId="0" borderId="2" xfId="7" applyNumberFormat="1" applyFont="1" applyFill="1" applyBorder="1" applyAlignment="1">
      <alignment horizontal="center" vertical="top" wrapText="1"/>
    </xf>
    <xf numFmtId="0" fontId="7" fillId="0" borderId="9" xfId="7" applyFont="1" applyFill="1" applyBorder="1" applyAlignment="1">
      <alignment horizontal="left" vertical="top" wrapText="1"/>
    </xf>
    <xf numFmtId="0" fontId="7" fillId="0" borderId="6" xfId="7" applyFont="1" applyFill="1" applyBorder="1" applyAlignment="1">
      <alignment horizontal="left" vertical="top" wrapText="1"/>
    </xf>
    <xf numFmtId="0" fontId="7" fillId="0" borderId="10" xfId="7" applyFont="1" applyFill="1" applyBorder="1" applyAlignment="1">
      <alignment horizontal="left" vertical="top" wrapText="1"/>
    </xf>
    <xf numFmtId="0" fontId="22" fillId="0" borderId="6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left"/>
    </xf>
    <xf numFmtId="0" fontId="23" fillId="0" borderId="0" xfId="0" applyNumberFormat="1" applyFont="1" applyBorder="1" applyAlignment="1">
      <alignment horizontal="right"/>
    </xf>
    <xf numFmtId="49" fontId="23" fillId="0" borderId="1" xfId="0" applyNumberFormat="1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left"/>
    </xf>
    <xf numFmtId="0" fontId="23" fillId="0" borderId="1" xfId="0" applyNumberFormat="1" applyFont="1" applyFill="1" applyBorder="1" applyAlignment="1">
      <alignment horizontal="center"/>
    </xf>
    <xf numFmtId="0" fontId="31" fillId="0" borderId="50" xfId="0" applyNumberFormat="1" applyFont="1" applyBorder="1" applyAlignment="1">
      <alignment horizontal="center"/>
    </xf>
    <xf numFmtId="0" fontId="31" fillId="0" borderId="51" xfId="0" applyNumberFormat="1" applyFont="1" applyBorder="1" applyAlignment="1">
      <alignment horizontal="center"/>
    </xf>
    <xf numFmtId="0" fontId="31" fillId="0" borderId="53" xfId="0" applyNumberFormat="1" applyFont="1" applyBorder="1" applyAlignment="1">
      <alignment horizontal="center"/>
    </xf>
    <xf numFmtId="0" fontId="31" fillId="0" borderId="0" xfId="0" applyNumberFormat="1" applyFont="1" applyBorder="1" applyAlignment="1">
      <alignment horizontal="center"/>
    </xf>
    <xf numFmtId="0" fontId="22" fillId="0" borderId="6" xfId="0" applyNumberFormat="1" applyFont="1" applyBorder="1" applyAlignment="1">
      <alignment horizontal="center" vertical="top"/>
    </xf>
    <xf numFmtId="0" fontId="22" fillId="0" borderId="0" xfId="0" applyNumberFormat="1" applyFont="1" applyBorder="1" applyAlignment="1">
      <alignment horizontal="center" vertical="top"/>
    </xf>
    <xf numFmtId="49" fontId="23" fillId="0" borderId="2" xfId="0" applyNumberFormat="1" applyFont="1" applyFill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center"/>
    </xf>
    <xf numFmtId="2" fontId="23" fillId="0" borderId="23" xfId="0" applyNumberFormat="1" applyFont="1" applyFill="1" applyBorder="1" applyAlignment="1">
      <alignment horizontal="center" vertical="center"/>
    </xf>
    <xf numFmtId="2" fontId="23" fillId="0" borderId="38" xfId="0" applyNumberFormat="1" applyFont="1" applyFill="1" applyBorder="1" applyAlignment="1">
      <alignment horizontal="center" vertical="center"/>
    </xf>
    <xf numFmtId="2" fontId="23" fillId="0" borderId="17" xfId="0" applyNumberFormat="1" applyFont="1" applyFill="1" applyBorder="1" applyAlignment="1">
      <alignment horizontal="center" vertical="center"/>
    </xf>
    <xf numFmtId="2" fontId="23" fillId="0" borderId="18" xfId="0" applyNumberFormat="1" applyFont="1" applyFill="1" applyBorder="1" applyAlignment="1">
      <alignment horizontal="center" vertical="center"/>
    </xf>
    <xf numFmtId="49" fontId="23" fillId="0" borderId="43" xfId="0" applyNumberFormat="1" applyFont="1" applyBorder="1" applyAlignment="1">
      <alignment horizontal="center" vertical="center"/>
    </xf>
    <xf numFmtId="2" fontId="23" fillId="0" borderId="43" xfId="0" applyNumberFormat="1" applyFont="1" applyFill="1" applyBorder="1" applyAlignment="1">
      <alignment horizontal="center" vertical="center"/>
    </xf>
    <xf numFmtId="2" fontId="23" fillId="0" borderId="45" xfId="0" applyNumberFormat="1" applyFont="1" applyFill="1" applyBorder="1" applyAlignment="1">
      <alignment horizontal="center" vertical="center"/>
    </xf>
    <xf numFmtId="2" fontId="23" fillId="0" borderId="46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left" vertical="center" wrapText="1"/>
    </xf>
    <xf numFmtId="0" fontId="23" fillId="0" borderId="37" xfId="0" applyNumberFormat="1" applyFont="1" applyFill="1" applyBorder="1" applyAlignment="1">
      <alignment horizontal="left" vertical="center" wrapText="1"/>
    </xf>
    <xf numFmtId="49" fontId="23" fillId="0" borderId="44" xfId="0" applyNumberFormat="1" applyFont="1" applyFill="1" applyBorder="1" applyAlignment="1">
      <alignment horizontal="center" vertical="center"/>
    </xf>
    <xf numFmtId="49" fontId="23" fillId="0" borderId="43" xfId="0" applyNumberFormat="1" applyFont="1" applyFill="1" applyBorder="1" applyAlignment="1">
      <alignment horizontal="center" vertical="center"/>
    </xf>
    <xf numFmtId="49" fontId="30" fillId="0" borderId="43" xfId="0" applyNumberFormat="1" applyFont="1" applyFill="1" applyBorder="1" applyAlignment="1">
      <alignment horizontal="center" vertical="center"/>
    </xf>
    <xf numFmtId="49" fontId="23" fillId="0" borderId="47" xfId="0" applyNumberFormat="1" applyFont="1" applyFill="1" applyBorder="1" applyAlignment="1">
      <alignment horizontal="center"/>
    </xf>
    <xf numFmtId="49" fontId="23" fillId="0" borderId="48" xfId="0" applyNumberFormat="1" applyFont="1" applyFill="1" applyBorder="1" applyAlignment="1">
      <alignment horizontal="center"/>
    </xf>
    <xf numFmtId="49" fontId="23" fillId="0" borderId="49" xfId="0" applyNumberFormat="1" applyFont="1" applyFill="1" applyBorder="1" applyAlignment="1">
      <alignment horizontal="center"/>
    </xf>
    <xf numFmtId="0" fontId="23" fillId="0" borderId="38" xfId="0" applyNumberFormat="1" applyFont="1" applyFill="1" applyBorder="1" applyAlignment="1">
      <alignment horizontal="center"/>
    </xf>
    <xf numFmtId="0" fontId="23" fillId="0" borderId="17" xfId="0" applyNumberFormat="1" applyFont="1" applyFill="1" applyBorder="1" applyAlignment="1">
      <alignment horizontal="center"/>
    </xf>
    <xf numFmtId="0" fontId="23" fillId="0" borderId="39" xfId="0" applyNumberFormat="1" applyFont="1" applyFill="1" applyBorder="1" applyAlignment="1">
      <alignment horizontal="center"/>
    </xf>
    <xf numFmtId="0" fontId="23" fillId="0" borderId="43" xfId="0" applyNumberFormat="1" applyFont="1" applyBorder="1" applyAlignment="1">
      <alignment horizontal="center" vertical="top"/>
    </xf>
    <xf numFmtId="0" fontId="23" fillId="0" borderId="16" xfId="0" applyNumberFormat="1" applyFont="1" applyBorder="1" applyAlignment="1">
      <alignment horizontal="center" vertical="top"/>
    </xf>
    <xf numFmtId="0" fontId="23" fillId="0" borderId="8" xfId="0" applyNumberFormat="1" applyFont="1" applyFill="1" applyBorder="1" applyAlignment="1">
      <alignment horizontal="center" wrapText="1"/>
    </xf>
    <xf numFmtId="0" fontId="23" fillId="0" borderId="2" xfId="0" applyNumberFormat="1" applyFont="1" applyFill="1" applyBorder="1" applyAlignment="1">
      <alignment horizontal="center" wrapText="1"/>
    </xf>
    <xf numFmtId="0" fontId="23" fillId="0" borderId="7" xfId="0" applyNumberFormat="1" applyFont="1" applyFill="1" applyBorder="1" applyAlignment="1">
      <alignment horizontal="center" wrapText="1"/>
    </xf>
    <xf numFmtId="49" fontId="23" fillId="0" borderId="19" xfId="0" applyNumberFormat="1" applyFont="1" applyFill="1" applyBorder="1" applyAlignment="1">
      <alignment horizontal="center"/>
    </xf>
    <xf numFmtId="49" fontId="23" fillId="0" borderId="20" xfId="0" applyNumberFormat="1" applyFont="1" applyFill="1" applyBorder="1" applyAlignment="1">
      <alignment horizontal="center"/>
    </xf>
    <xf numFmtId="49" fontId="30" fillId="0" borderId="20" xfId="0" applyNumberFormat="1" applyFont="1" applyFill="1" applyBorder="1" applyAlignment="1">
      <alignment horizontal="center"/>
    </xf>
    <xf numFmtId="2" fontId="23" fillId="0" borderId="20" xfId="0" applyNumberFormat="1" applyFont="1" applyFill="1" applyBorder="1" applyAlignment="1">
      <alignment horizontal="center"/>
    </xf>
    <xf numFmtId="0" fontId="23" fillId="0" borderId="8" xfId="0" applyNumberFormat="1" applyFont="1" applyBorder="1" applyAlignment="1">
      <alignment horizontal="center" vertical="top"/>
    </xf>
    <xf numFmtId="0" fontId="23" fillId="0" borderId="2" xfId="0" applyNumberFormat="1" applyFont="1" applyBorder="1" applyAlignment="1">
      <alignment horizontal="center" vertical="top"/>
    </xf>
    <xf numFmtId="0" fontId="23" fillId="0" borderId="3" xfId="0" applyNumberFormat="1" applyFont="1" applyBorder="1" applyAlignment="1">
      <alignment horizontal="center" vertical="top"/>
    </xf>
    <xf numFmtId="2" fontId="23" fillId="0" borderId="21" xfId="0" applyNumberFormat="1" applyFont="1" applyFill="1" applyBorder="1" applyAlignment="1">
      <alignment horizontal="center"/>
    </xf>
    <xf numFmtId="49" fontId="23" fillId="0" borderId="38" xfId="0" applyNumberFormat="1" applyFont="1" applyFill="1" applyBorder="1" applyAlignment="1">
      <alignment horizontal="center"/>
    </xf>
    <xf numFmtId="49" fontId="23" fillId="0" borderId="17" xfId="0" applyNumberFormat="1" applyFont="1" applyFill="1" applyBorder="1" applyAlignment="1">
      <alignment horizontal="center"/>
    </xf>
    <xf numFmtId="49" fontId="23" fillId="0" borderId="39" xfId="0" applyNumberFormat="1" applyFont="1" applyFill="1" applyBorder="1" applyAlignment="1">
      <alignment horizontal="center"/>
    </xf>
    <xf numFmtId="2" fontId="23" fillId="0" borderId="40" xfId="0" applyNumberFormat="1" applyFont="1" applyFill="1" applyBorder="1" applyAlignment="1">
      <alignment horizontal="center" vertical="center"/>
    </xf>
    <xf numFmtId="2" fontId="23" fillId="0" borderId="41" xfId="0" applyNumberFormat="1" applyFont="1" applyFill="1" applyBorder="1" applyAlignment="1">
      <alignment horizontal="center" vertical="center"/>
    </xf>
    <xf numFmtId="2" fontId="23" fillId="0" borderId="42" xfId="0" applyNumberFormat="1" applyFont="1" applyFill="1" applyBorder="1" applyAlignment="1">
      <alignment horizontal="center" vertical="center"/>
    </xf>
    <xf numFmtId="0" fontId="23" fillId="0" borderId="8" xfId="0" applyNumberFormat="1" applyFont="1" applyBorder="1" applyAlignment="1">
      <alignment horizontal="center" vertical="center"/>
    </xf>
    <xf numFmtId="0" fontId="23" fillId="0" borderId="2" xfId="0" applyNumberFormat="1" applyFont="1" applyBorder="1" applyAlignment="1">
      <alignment horizontal="center" vertical="center"/>
    </xf>
    <xf numFmtId="0" fontId="23" fillId="0" borderId="2" xfId="0" applyNumberFormat="1" applyFont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center" vertical="center"/>
    </xf>
    <xf numFmtId="0" fontId="23" fillId="0" borderId="9" xfId="0" applyNumberFormat="1" applyFont="1" applyBorder="1" applyAlignment="1">
      <alignment horizontal="center"/>
    </xf>
    <xf numFmtId="0" fontId="23" fillId="0" borderId="6" xfId="0" applyNumberFormat="1" applyFont="1" applyBorder="1" applyAlignment="1">
      <alignment horizontal="center"/>
    </xf>
    <xf numFmtId="0" fontId="23" fillId="0" borderId="10" xfId="0" applyNumberFormat="1" applyFont="1" applyBorder="1" applyAlignment="1">
      <alignment horizontal="center"/>
    </xf>
    <xf numFmtId="0" fontId="23" fillId="0" borderId="9" xfId="0" applyNumberFormat="1" applyFont="1" applyBorder="1" applyAlignment="1">
      <alignment horizontal="center" vertical="center" wrapText="1"/>
    </xf>
    <xf numFmtId="0" fontId="23" fillId="0" borderId="6" xfId="0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 wrapText="1"/>
    </xf>
    <xf numFmtId="0" fontId="23" fillId="0" borderId="13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0" fontId="23" fillId="0" borderId="14" xfId="0" applyNumberFormat="1" applyFont="1" applyBorder="1" applyAlignment="1">
      <alignment horizontal="center" vertical="center" wrapText="1"/>
    </xf>
    <xf numFmtId="0" fontId="23" fillId="0" borderId="1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3" fillId="0" borderId="12" xfId="0" applyNumberFormat="1" applyFont="1" applyBorder="1" applyAlignment="1">
      <alignment horizontal="center" vertical="center" wrapText="1"/>
    </xf>
    <xf numFmtId="0" fontId="23" fillId="0" borderId="9" xfId="0" applyNumberFormat="1" applyFont="1" applyBorder="1" applyAlignment="1">
      <alignment horizontal="center" vertical="center"/>
    </xf>
    <xf numFmtId="0" fontId="23" fillId="0" borderId="6" xfId="0" applyNumberFormat="1" applyFont="1" applyBorder="1" applyAlignment="1">
      <alignment horizontal="center" vertical="center"/>
    </xf>
    <xf numFmtId="0" fontId="23" fillId="0" borderId="13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/>
    </xf>
    <xf numFmtId="0" fontId="23" fillId="0" borderId="1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3" fillId="0" borderId="13" xfId="0" applyNumberFormat="1" applyFont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23" fillId="0" borderId="14" xfId="0" applyNumberFormat="1" applyFont="1" applyBorder="1" applyAlignment="1">
      <alignment horizontal="center"/>
    </xf>
    <xf numFmtId="0" fontId="23" fillId="0" borderId="7" xfId="0" applyNumberFormat="1" applyFont="1" applyBorder="1" applyAlignment="1">
      <alignment horizontal="center" vertical="top"/>
    </xf>
    <xf numFmtId="0" fontId="23" fillId="0" borderId="5" xfId="0" applyNumberFormat="1" applyFont="1" applyBorder="1" applyAlignment="1">
      <alignment horizontal="center" vertical="top"/>
    </xf>
    <xf numFmtId="0" fontId="23" fillId="0" borderId="0" xfId="0" applyNumberFormat="1" applyFont="1" applyFill="1" applyBorder="1" applyAlignment="1">
      <alignment horizontal="left" wrapText="1"/>
    </xf>
    <xf numFmtId="0" fontId="23" fillId="0" borderId="1" xfId="0" applyNumberFormat="1" applyFont="1" applyFill="1" applyBorder="1" applyAlignment="1">
      <alignment horizontal="left" wrapText="1"/>
    </xf>
    <xf numFmtId="49" fontId="23" fillId="0" borderId="24" xfId="0" applyNumberFormat="1" applyFont="1" applyFill="1" applyBorder="1" applyAlignment="1">
      <alignment horizontal="center"/>
    </xf>
    <xf numFmtId="49" fontId="23" fillId="0" borderId="6" xfId="0" applyNumberFormat="1" applyFont="1" applyFill="1" applyBorder="1" applyAlignment="1">
      <alignment horizontal="center"/>
    </xf>
    <xf numFmtId="49" fontId="23" fillId="0" borderId="25" xfId="0" applyNumberFormat="1" applyFont="1" applyFill="1" applyBorder="1" applyAlignment="1">
      <alignment horizontal="center"/>
    </xf>
    <xf numFmtId="49" fontId="23" fillId="0" borderId="36" xfId="0" applyNumberFormat="1" applyFont="1" applyFill="1" applyBorder="1" applyAlignment="1">
      <alignment horizontal="center"/>
    </xf>
    <xf numFmtId="49" fontId="23" fillId="0" borderId="5" xfId="0" applyNumberFormat="1" applyFont="1" applyFill="1" applyBorder="1" applyAlignment="1">
      <alignment horizontal="center"/>
    </xf>
    <xf numFmtId="49" fontId="23" fillId="0" borderId="37" xfId="0" applyNumberFormat="1" applyFont="1" applyFill="1" applyBorder="1" applyAlignment="1">
      <alignment horizontal="center"/>
    </xf>
    <xf numFmtId="49" fontId="23" fillId="0" borderId="26" xfId="0" applyNumberFormat="1" applyFont="1" applyFill="1" applyBorder="1" applyAlignment="1">
      <alignment horizontal="center"/>
    </xf>
    <xf numFmtId="49" fontId="23" fillId="0" borderId="27" xfId="0" applyNumberFormat="1" applyFont="1" applyFill="1" applyBorder="1" applyAlignment="1">
      <alignment horizontal="center"/>
    </xf>
    <xf numFmtId="49" fontId="23" fillId="0" borderId="22" xfId="0" applyNumberFormat="1" applyFont="1" applyFill="1" applyBorder="1" applyAlignment="1">
      <alignment horizontal="center"/>
    </xf>
    <xf numFmtId="49" fontId="23" fillId="0" borderId="2" xfId="0" applyNumberFormat="1" applyFont="1" applyFill="1" applyBorder="1" applyAlignment="1">
      <alignment horizontal="center"/>
    </xf>
    <xf numFmtId="49" fontId="23" fillId="0" borderId="23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left"/>
    </xf>
    <xf numFmtId="0" fontId="23" fillId="0" borderId="1" xfId="0" applyNumberFormat="1" applyFont="1" applyFill="1" applyBorder="1" applyAlignment="1">
      <alignment horizontal="left"/>
    </xf>
    <xf numFmtId="49" fontId="23" fillId="0" borderId="31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>
      <alignment horizontal="center"/>
    </xf>
    <xf numFmtId="49" fontId="23" fillId="0" borderId="32" xfId="0" applyNumberFormat="1" applyFont="1" applyFill="1" applyBorder="1" applyAlignment="1">
      <alignment horizontal="center"/>
    </xf>
    <xf numFmtId="49" fontId="27" fillId="0" borderId="28" xfId="0" applyNumberFormat="1" applyFont="1" applyFill="1" applyBorder="1" applyAlignment="1">
      <alignment horizontal="center" vertical="center"/>
    </xf>
    <xf numFmtId="49" fontId="27" fillId="0" borderId="29" xfId="0" applyNumberFormat="1" applyFont="1" applyFill="1" applyBorder="1" applyAlignment="1">
      <alignment horizontal="center" vertical="center"/>
    </xf>
    <xf numFmtId="49" fontId="27" fillId="0" borderId="30" xfId="0" applyNumberFormat="1" applyFont="1" applyFill="1" applyBorder="1" applyAlignment="1">
      <alignment horizontal="center" vertical="center"/>
    </xf>
    <xf numFmtId="49" fontId="27" fillId="0" borderId="33" xfId="0" applyNumberFormat="1" applyFont="1" applyFill="1" applyBorder="1" applyAlignment="1">
      <alignment horizontal="center" vertical="center"/>
    </xf>
    <xf numFmtId="49" fontId="27" fillId="0" borderId="34" xfId="0" applyNumberFormat="1" applyFont="1" applyFill="1" applyBorder="1" applyAlignment="1">
      <alignment horizontal="center" vertical="center"/>
    </xf>
    <xf numFmtId="49" fontId="27" fillId="0" borderId="35" xfId="0" applyNumberFormat="1" applyFont="1" applyFill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/>
    </xf>
    <xf numFmtId="49" fontId="26" fillId="0" borderId="1" xfId="0" applyNumberFormat="1" applyFont="1" applyFill="1" applyBorder="1" applyAlignment="1">
      <alignment horizontal="left"/>
    </xf>
    <xf numFmtId="49" fontId="23" fillId="0" borderId="16" xfId="0" applyNumberFormat="1" applyFont="1" applyBorder="1" applyAlignment="1">
      <alignment horizontal="center" vertical="center"/>
    </xf>
    <xf numFmtId="49" fontId="23" fillId="0" borderId="17" xfId="0" applyNumberFormat="1" applyFont="1" applyBorder="1" applyAlignment="1">
      <alignment horizontal="center" vertical="center"/>
    </xf>
    <xf numFmtId="49" fontId="23" fillId="0" borderId="18" xfId="0" applyNumberFormat="1" applyFont="1" applyBorder="1" applyAlignment="1">
      <alignment horizontal="center" vertical="center"/>
    </xf>
    <xf numFmtId="49" fontId="23" fillId="0" borderId="19" xfId="0" applyNumberFormat="1" applyFont="1" applyBorder="1" applyAlignment="1">
      <alignment horizontal="center" vertical="center"/>
    </xf>
    <xf numFmtId="49" fontId="23" fillId="0" borderId="20" xfId="0" applyNumberFormat="1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0" fontId="13" fillId="0" borderId="0" xfId="3" applyFont="1" applyBorder="1" applyAlignment="1">
      <alignment horizontal="left" vertical="center" wrapText="1"/>
    </xf>
    <xf numFmtId="0" fontId="13" fillId="0" borderId="0" xfId="3" applyFont="1" applyBorder="1" applyAlignment="1">
      <alignment horizontal="center" wrapText="1"/>
    </xf>
    <xf numFmtId="0" fontId="13" fillId="0" borderId="3" xfId="3" applyFont="1" applyBorder="1" applyAlignment="1">
      <alignment horizontal="center" vertical="center" wrapText="1"/>
    </xf>
    <xf numFmtId="0" fontId="13" fillId="0" borderId="15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12" fillId="0" borderId="0" xfId="3" applyFont="1" applyAlignment="1">
      <alignment horizontal="right" wrapText="1"/>
    </xf>
    <xf numFmtId="0" fontId="13" fillId="0" borderId="0" xfId="3" applyFont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right" vertical="center" wrapText="1"/>
    </xf>
    <xf numFmtId="0" fontId="13" fillId="0" borderId="8" xfId="3" applyFont="1" applyFill="1" applyBorder="1" applyAlignment="1">
      <alignment horizontal="right" vertical="center" wrapText="1"/>
    </xf>
    <xf numFmtId="0" fontId="13" fillId="0" borderId="0" xfId="1" applyFont="1" applyBorder="1" applyAlignment="1">
      <alignment horizontal="center" vertical="center" wrapText="1"/>
    </xf>
    <xf numFmtId="0" fontId="12" fillId="0" borderId="0" xfId="1" applyFont="1" applyAlignment="1"/>
    <xf numFmtId="0" fontId="13" fillId="0" borderId="0" xfId="1" applyFont="1" applyBorder="1" applyAlignment="1">
      <alignment horizontal="left" wrapText="1"/>
    </xf>
    <xf numFmtId="0" fontId="11" fillId="0" borderId="0" xfId="1" applyAlignment="1">
      <alignment horizontal="left"/>
    </xf>
    <xf numFmtId="0" fontId="13" fillId="0" borderId="0" xfId="1" applyFont="1" applyFill="1" applyAlignment="1">
      <alignment horizontal="center"/>
    </xf>
    <xf numFmtId="0" fontId="12" fillId="0" borderId="7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7" xfId="4" applyFont="1" applyBorder="1" applyAlignment="1">
      <alignment vertical="center" wrapText="1"/>
    </xf>
    <xf numFmtId="0" fontId="12" fillId="0" borderId="8" xfId="4" applyFont="1" applyBorder="1" applyAlignment="1">
      <alignment vertical="center" wrapText="1"/>
    </xf>
    <xf numFmtId="0" fontId="13" fillId="0" borderId="7" xfId="4" applyFont="1" applyBorder="1" applyAlignment="1">
      <alignment horizontal="right" vertical="center" wrapText="1"/>
    </xf>
    <xf numFmtId="0" fontId="13" fillId="0" borderId="8" xfId="4" applyFont="1" applyBorder="1" applyAlignment="1">
      <alignment horizontal="right" vertical="center" wrapText="1"/>
    </xf>
    <xf numFmtId="0" fontId="13" fillId="0" borderId="0" xfId="4" applyFont="1" applyBorder="1" applyAlignment="1">
      <alignment horizontal="center" vertical="center" wrapText="1"/>
    </xf>
    <xf numFmtId="0" fontId="12" fillId="0" borderId="0" xfId="4" applyFont="1" applyAlignment="1"/>
    <xf numFmtId="0" fontId="13" fillId="0" borderId="0" xfId="4" applyFont="1" applyBorder="1" applyAlignment="1">
      <alignment horizontal="left" wrapText="1"/>
    </xf>
    <xf numFmtId="0" fontId="4" fillId="0" borderId="0" xfId="4" applyAlignment="1"/>
    <xf numFmtId="0" fontId="13" fillId="0" borderId="0" xfId="4" applyFont="1" applyBorder="1" applyAlignment="1">
      <alignment horizontal="center"/>
    </xf>
    <xf numFmtId="0" fontId="12" fillId="0" borderId="0" xfId="4" applyFont="1" applyBorder="1" applyAlignment="1"/>
    <xf numFmtId="0" fontId="13" fillId="0" borderId="2" xfId="4" applyFont="1" applyBorder="1" applyAlignment="1">
      <alignment horizontal="center" vertical="center" wrapText="1"/>
    </xf>
    <xf numFmtId="0" fontId="13" fillId="0" borderId="0" xfId="4" applyFont="1" applyBorder="1" applyAlignment="1">
      <alignment horizontal="left" vertical="center" wrapText="1"/>
    </xf>
    <xf numFmtId="0" fontId="4" fillId="0" borderId="0" xfId="4" applyAlignment="1">
      <alignment horizontal="left" vertical="center" wrapText="1"/>
    </xf>
    <xf numFmtId="0" fontId="13" fillId="0" borderId="0" xfId="4" applyFont="1" applyBorder="1" applyAlignment="1">
      <alignment horizontal="center" wrapText="1"/>
    </xf>
    <xf numFmtId="0" fontId="4" fillId="0" borderId="0" xfId="4" applyAlignment="1">
      <alignment wrapText="1"/>
    </xf>
    <xf numFmtId="2" fontId="10" fillId="0" borderId="0" xfId="0" applyNumberFormat="1" applyFont="1" applyFill="1" applyBorder="1" applyAlignment="1">
      <alignment horizontal="left" wrapText="1"/>
    </xf>
    <xf numFmtId="0" fontId="45" fillId="0" borderId="0" xfId="0" applyFont="1" applyAlignment="1">
      <alignment horizontal="left" wrapText="1"/>
    </xf>
    <xf numFmtId="0" fontId="18" fillId="4" borderId="7" xfId="1" applyFont="1" applyFill="1" applyBorder="1" applyAlignment="1">
      <alignment horizontal="center" vertical="center" wrapText="1"/>
    </xf>
    <xf numFmtId="0" fontId="18" fillId="4" borderId="8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wrapText="1"/>
    </xf>
    <xf numFmtId="0" fontId="11" fillId="0" borderId="0" xfId="1" applyAlignment="1"/>
    <xf numFmtId="0" fontId="17" fillId="0" borderId="0" xfId="1" applyFont="1" applyAlignment="1">
      <alignment horizontal="left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right" vertical="center" wrapText="1"/>
    </xf>
    <xf numFmtId="0" fontId="13" fillId="0" borderId="8" xfId="1" applyFont="1" applyFill="1" applyBorder="1" applyAlignment="1">
      <alignment horizontal="right" vertical="center" wrapText="1"/>
    </xf>
    <xf numFmtId="0" fontId="11" fillId="0" borderId="0" xfId="1" applyAlignment="1">
      <alignment vertical="center"/>
    </xf>
    <xf numFmtId="0" fontId="11" fillId="0" borderId="0" xfId="1" applyAlignment="1">
      <alignment horizontal="left" wrapText="1"/>
    </xf>
    <xf numFmtId="0" fontId="13" fillId="0" borderId="0" xfId="1" applyFont="1" applyAlignment="1">
      <alignment horizontal="center" wrapText="1"/>
    </xf>
    <xf numFmtId="0" fontId="13" fillId="0" borderId="0" xfId="1" applyFont="1" applyAlignment="1">
      <alignment horizontal="center"/>
    </xf>
    <xf numFmtId="0" fontId="9" fillId="0" borderId="5" xfId="1" applyFont="1" applyBorder="1" applyAlignment="1">
      <alignment horizontal="left" wrapText="1"/>
    </xf>
    <xf numFmtId="0" fontId="9" fillId="0" borderId="8" xfId="1" applyFont="1" applyBorder="1" applyAlignment="1">
      <alignment horizontal="left" wrapText="1"/>
    </xf>
    <xf numFmtId="0" fontId="13" fillId="0" borderId="0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left" wrapText="1" indent="2"/>
    </xf>
    <xf numFmtId="0" fontId="9" fillId="0" borderId="6" xfId="1" applyFont="1" applyBorder="1" applyAlignment="1">
      <alignment horizontal="left" wrapText="1" indent="2"/>
    </xf>
    <xf numFmtId="0" fontId="9" fillId="0" borderId="10" xfId="1" applyFont="1" applyBorder="1" applyAlignment="1">
      <alignment horizontal="left" wrapText="1" indent="2"/>
    </xf>
    <xf numFmtId="0" fontId="9" fillId="0" borderId="1" xfId="1" applyFont="1" applyBorder="1" applyAlignment="1">
      <alignment horizontal="left" wrapText="1"/>
    </xf>
    <xf numFmtId="0" fontId="9" fillId="0" borderId="7" xfId="1" applyFont="1" applyBorder="1" applyAlignment="1">
      <alignment horizontal="left" wrapText="1"/>
    </xf>
    <xf numFmtId="0" fontId="9" fillId="0" borderId="7" xfId="1" applyFont="1" applyBorder="1" applyAlignment="1">
      <alignment horizontal="left" vertical="top" wrapText="1" indent="2"/>
    </xf>
    <xf numFmtId="0" fontId="9" fillId="0" borderId="5" xfId="1" applyFont="1" applyBorder="1" applyAlignment="1">
      <alignment horizontal="left" vertical="top" wrapText="1" indent="2"/>
    </xf>
    <xf numFmtId="0" fontId="9" fillId="0" borderId="8" xfId="1" applyFont="1" applyBorder="1" applyAlignment="1">
      <alignment horizontal="left" vertical="top" wrapText="1" indent="2"/>
    </xf>
    <xf numFmtId="0" fontId="10" fillId="0" borderId="7" xfId="1" applyFont="1" applyBorder="1" applyAlignment="1">
      <alignment horizontal="right" vertical="center" wrapText="1"/>
    </xf>
    <xf numFmtId="0" fontId="10" fillId="0" borderId="5" xfId="1" applyFont="1" applyBorder="1" applyAlignment="1">
      <alignment horizontal="right" vertical="center" wrapText="1"/>
    </xf>
    <xf numFmtId="0" fontId="10" fillId="0" borderId="8" xfId="1" applyFont="1" applyBorder="1" applyAlignment="1">
      <alignment horizontal="right" vertical="center" wrapText="1"/>
    </xf>
    <xf numFmtId="0" fontId="13" fillId="0" borderId="0" xfId="1" applyFont="1" applyAlignment="1">
      <alignment horizontal="left" vertical="center" wrapText="1"/>
    </xf>
    <xf numFmtId="0" fontId="11" fillId="0" borderId="0" xfId="1" applyAlignment="1">
      <alignment horizontal="left" vertical="center" wrapText="1"/>
    </xf>
    <xf numFmtId="49" fontId="13" fillId="0" borderId="0" xfId="1" applyNumberFormat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49" fontId="13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49" fontId="13" fillId="0" borderId="0" xfId="5" applyNumberFormat="1" applyFont="1" applyFill="1" applyBorder="1" applyAlignment="1">
      <alignment horizontal="left" vertical="center" wrapText="1"/>
    </xf>
    <xf numFmtId="0" fontId="3" fillId="0" borderId="0" xfId="5" applyAlignment="1">
      <alignment horizontal="left" vertical="center" wrapText="1"/>
    </xf>
    <xf numFmtId="49" fontId="13" fillId="0" borderId="0" xfId="1" applyNumberFormat="1" applyFont="1" applyBorder="1" applyAlignment="1">
      <alignment horizontal="left" vertical="center" wrapText="1"/>
    </xf>
    <xf numFmtId="0" fontId="13" fillId="0" borderId="0" xfId="1" applyFont="1" applyFill="1" applyBorder="1" applyAlignment="1">
      <alignment horizontal="center"/>
    </xf>
    <xf numFmtId="0" fontId="4" fillId="0" borderId="0" xfId="3" applyAlignment="1">
      <alignment horizontal="left" vertical="center" wrapText="1"/>
    </xf>
    <xf numFmtId="0" fontId="13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center"/>
    </xf>
    <xf numFmtId="0" fontId="12" fillId="0" borderId="0" xfId="1" applyFont="1" applyFill="1" applyBorder="1" applyAlignment="1"/>
    <xf numFmtId="0" fontId="10" fillId="0" borderId="0" xfId="1" applyFont="1" applyFill="1" applyBorder="1" applyAlignment="1">
      <alignment horizontal="left" wrapText="1"/>
    </xf>
    <xf numFmtId="0" fontId="49" fillId="0" borderId="0" xfId="1" applyFont="1" applyAlignment="1">
      <alignment horizontal="left" wrapText="1"/>
    </xf>
    <xf numFmtId="0" fontId="10" fillId="0" borderId="0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49" fillId="0" borderId="1" xfId="1" applyFont="1" applyBorder="1" applyAlignment="1"/>
    <xf numFmtId="49" fontId="10" fillId="0" borderId="0" xfId="1" applyNumberFormat="1" applyFont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/>
    </xf>
    <xf numFmtId="0" fontId="49" fillId="0" borderId="0" xfId="1" applyFont="1" applyAlignment="1">
      <alignment horizontal="left"/>
    </xf>
    <xf numFmtId="0" fontId="52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49" fontId="13" fillId="0" borderId="0" xfId="5" applyNumberFormat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/>
    <xf numFmtId="0" fontId="13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top" wrapText="1"/>
    </xf>
  </cellXfs>
  <cellStyles count="8">
    <cellStyle name="Обычный" xfId="0" builtinId="0"/>
    <cellStyle name="Обычный 2" xfId="1"/>
    <cellStyle name="Обычный 2 2" xfId="3"/>
    <cellStyle name="Обычный 2 3" xfId="4"/>
    <cellStyle name="Обычный 2 4" xfId="5"/>
    <cellStyle name="Обычный 4" xfId="7"/>
    <cellStyle name="Обычный_110710-проект(июнь-05)" xfId="6"/>
    <cellStyle name="Процентный 2" xfId="2"/>
  </cellStyles>
  <dxfs count="0"/>
  <tableStyles count="0" defaultTableStyle="TableStyleMedium2" defaultPivotStyle="PivotStyleLight16"/>
  <colors>
    <mruColors>
      <color rgb="FFFFFFCC"/>
      <color rgb="FF0000CC"/>
      <color rgb="FFFFFFEB"/>
      <color rgb="FF6600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18/&#1042;&#1086;&#1088;&#1086;&#1073;&#1100;&#1077;&#1074;&#1072;%20&#1045;&#1074;&#1075;&#1077;&#1085;&#1080;&#1103;/&#1041;&#1070;&#1044;&#1046;&#1045;&#1058;%202017/&#1055;&#1060;&#1061;&#1044;%202017/&#1092;&#1086;&#1088;&#1084;&#1072;%20&#1055;&#1060;&#1061;&#1044;%20&#1089;%202017%20-%20&#1082;&#1086;&#1087;&#1080;&#1103;%20&#1082;&#1086;&#1087;&#1080;&#1103;%20&#1082;&#1086;&#1087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ФХД стр.1"/>
      <sheetName val="ПФХД стр.2"/>
      <sheetName val="ПФХД стр.3"/>
      <sheetName val="ПФХД стр.4"/>
      <sheetName val="ПФХД стр.5"/>
      <sheetName val="СВЕДЕНИЯ"/>
      <sheetName val="с.210 1.1 ФОТ"/>
      <sheetName val="1.2 Компенсации"/>
      <sheetName val="1.3 Компенсации"/>
      <sheetName val="1.4 Страховые взносы"/>
      <sheetName val="с.220 2 Соц выплаты"/>
      <sheetName val="с.230 3.1,3.2 Налоги"/>
      <sheetName val="3.3 Налоги"/>
      <sheetName val="с.240 4 241 Безвозмездные"/>
      <sheetName val="с.250 5 290 Прочие"/>
      <sheetName val="с.260 6.1 221 Связь"/>
      <sheetName val="6.2 222 Транспортные "/>
      <sheetName val="6.3 223 Коммун."/>
      <sheetName val="6.4 224 Аренда"/>
      <sheetName val="6.5 225 Сод. имущества"/>
      <sheetName val="6.6 226 Прочие услуги"/>
      <sheetName val="6.7 310 Приобрет ОС"/>
      <sheetName val="6.8 340 Приоб МЗ"/>
    </sheetNames>
    <sheetDataSet>
      <sheetData sheetId="0"/>
      <sheetData sheetId="1">
        <row r="126">
          <cell r="P126">
            <v>0</v>
          </cell>
          <cell r="U126">
            <v>0</v>
          </cell>
          <cell r="Z126">
            <v>0</v>
          </cell>
          <cell r="AD126">
            <v>0</v>
          </cell>
          <cell r="AH126">
            <v>0</v>
          </cell>
          <cell r="AL126">
            <v>0</v>
          </cell>
        </row>
      </sheetData>
      <sheetData sheetId="2">
        <row r="175">
          <cell r="P175">
            <v>0</v>
          </cell>
          <cell r="U175">
            <v>0</v>
          </cell>
          <cell r="Z175">
            <v>0</v>
          </cell>
          <cell r="AD175">
            <v>0</v>
          </cell>
          <cell r="AH175">
            <v>0</v>
          </cell>
          <cell r="AL175">
            <v>0</v>
          </cell>
        </row>
      </sheetData>
      <sheetData sheetId="3">
        <row r="224">
          <cell r="P224">
            <v>0</v>
          </cell>
          <cell r="U224">
            <v>0</v>
          </cell>
          <cell r="Z224">
            <v>0</v>
          </cell>
          <cell r="AD224">
            <v>0</v>
          </cell>
          <cell r="AH224">
            <v>0</v>
          </cell>
          <cell r="AP22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M286"/>
  <sheetViews>
    <sheetView tabSelected="1" view="pageBreakPreview" topLeftCell="G1" zoomScale="90" zoomScaleNormal="100" zoomScaleSheetLayoutView="90" workbookViewId="0">
      <selection activeCell="AO17" sqref="AO17"/>
    </sheetView>
  </sheetViews>
  <sheetFormatPr defaultRowHeight="12.75"/>
  <cols>
    <col min="1" max="3" width="2.85546875" style="3" customWidth="1"/>
    <col min="4" max="4" width="15.7109375" style="3" customWidth="1"/>
    <col min="5" max="44" width="2.85546875" style="3" customWidth="1"/>
    <col min="45" max="45" width="2.85546875" style="246" customWidth="1"/>
    <col min="46" max="47" width="16.7109375" style="3" customWidth="1"/>
    <col min="48" max="48" width="11.85546875" style="3" customWidth="1"/>
    <col min="49" max="16384" width="9.140625" style="3"/>
  </cols>
  <sheetData>
    <row r="1" spans="1:45">
      <c r="AS1" s="246" t="s">
        <v>3</v>
      </c>
    </row>
    <row r="2" spans="1:45">
      <c r="AG2" s="638" t="s">
        <v>622</v>
      </c>
      <c r="AH2" s="638"/>
      <c r="AI2" s="638"/>
      <c r="AJ2" s="638"/>
      <c r="AK2" s="638"/>
      <c r="AL2" s="638"/>
      <c r="AM2" s="638"/>
      <c r="AN2" s="638"/>
      <c r="AO2" s="638"/>
      <c r="AP2" s="638"/>
      <c r="AQ2" s="638"/>
      <c r="AR2" s="638"/>
      <c r="AS2" s="638"/>
    </row>
    <row r="3" spans="1:45" ht="46.5" customHeight="1">
      <c r="AG3" s="639" t="s">
        <v>329</v>
      </c>
      <c r="AH3" s="639"/>
      <c r="AI3" s="639"/>
      <c r="AJ3" s="639"/>
      <c r="AK3" s="639"/>
      <c r="AL3" s="639"/>
      <c r="AM3" s="639"/>
      <c r="AN3" s="639"/>
      <c r="AO3" s="639"/>
      <c r="AP3" s="639"/>
      <c r="AQ3" s="639"/>
      <c r="AR3" s="639"/>
      <c r="AS3" s="639"/>
    </row>
    <row r="4" spans="1:45">
      <c r="AG4" s="5"/>
      <c r="AH4" s="5"/>
      <c r="AI4" s="5"/>
      <c r="AJ4" s="640" t="s">
        <v>623</v>
      </c>
      <c r="AK4" s="640"/>
      <c r="AL4" s="640"/>
      <c r="AM4" s="640"/>
      <c r="AN4" s="640"/>
      <c r="AO4" s="640"/>
      <c r="AP4" s="640"/>
      <c r="AQ4" s="640"/>
      <c r="AR4" s="640"/>
      <c r="AS4" s="640"/>
    </row>
    <row r="5" spans="1:45">
      <c r="AG5" s="5"/>
      <c r="AH5" s="5"/>
      <c r="AI5" s="5"/>
      <c r="AJ5" s="5"/>
      <c r="AS5" s="246" t="s">
        <v>1</v>
      </c>
    </row>
    <row r="6" spans="1:45">
      <c r="AG6" s="5"/>
      <c r="AH6" s="5"/>
      <c r="AI6" s="5"/>
      <c r="AJ6" s="5"/>
      <c r="AS6" s="246" t="s">
        <v>631</v>
      </c>
    </row>
    <row r="7" spans="1:45">
      <c r="AG7" s="5"/>
      <c r="AH7" s="5"/>
      <c r="AI7" s="5"/>
      <c r="AJ7" s="5"/>
      <c r="AS7" s="247" t="s">
        <v>0</v>
      </c>
    </row>
    <row r="8" spans="1:45" ht="17.25" customHeight="1">
      <c r="AG8" s="5"/>
      <c r="AH8" s="5"/>
      <c r="AI8" s="5"/>
      <c r="AJ8" s="5"/>
      <c r="AK8" s="533" t="s">
        <v>598</v>
      </c>
      <c r="AL8" s="533"/>
      <c r="AM8" s="533"/>
      <c r="AN8" s="533"/>
      <c r="AO8" s="533"/>
      <c r="AP8" s="533"/>
      <c r="AQ8" s="533"/>
      <c r="AR8" s="533"/>
      <c r="AS8" s="533"/>
    </row>
    <row r="9" spans="1:45" ht="23.25" customHeight="1">
      <c r="AK9" s="639" t="s">
        <v>330</v>
      </c>
      <c r="AL9" s="639"/>
      <c r="AM9" s="639"/>
      <c r="AN9" s="639"/>
      <c r="AO9" s="639"/>
      <c r="AP9" s="639"/>
      <c r="AQ9" s="639"/>
      <c r="AR9" s="639"/>
      <c r="AS9" s="639"/>
    </row>
    <row r="10" spans="1:45">
      <c r="AG10" s="5"/>
      <c r="AH10" s="5"/>
      <c r="AI10" s="5"/>
      <c r="AJ10" s="640" t="s">
        <v>599</v>
      </c>
      <c r="AK10" s="640"/>
      <c r="AL10" s="640"/>
      <c r="AM10" s="640"/>
      <c r="AN10" s="640"/>
      <c r="AO10" s="640"/>
      <c r="AP10" s="640"/>
      <c r="AQ10" s="640"/>
      <c r="AR10" s="640"/>
      <c r="AS10" s="640"/>
    </row>
    <row r="11" spans="1:45">
      <c r="AG11" s="5"/>
      <c r="AH11" s="5"/>
      <c r="AI11" s="5"/>
      <c r="AJ11" s="5"/>
      <c r="AS11" s="246" t="s">
        <v>1</v>
      </c>
    </row>
    <row r="12" spans="1:45">
      <c r="AO12" s="3">
        <v>29</v>
      </c>
      <c r="AP12" s="3" t="s">
        <v>632</v>
      </c>
      <c r="AQ12" s="3" t="s">
        <v>376</v>
      </c>
      <c r="AS12" s="246" t="str">
        <f>AS6</f>
        <v>" 04 " июня 2018г.</v>
      </c>
    </row>
    <row r="13" spans="1:45">
      <c r="AO13" s="246"/>
      <c r="AP13" s="246"/>
      <c r="AQ13" s="246"/>
      <c r="AR13" s="246"/>
      <c r="AS13" s="3"/>
    </row>
    <row r="14" spans="1:45">
      <c r="A14" s="641" t="s">
        <v>4</v>
      </c>
      <c r="B14" s="641"/>
      <c r="C14" s="641"/>
      <c r="D14" s="641"/>
      <c r="E14" s="641"/>
      <c r="F14" s="641"/>
      <c r="G14" s="641"/>
      <c r="H14" s="641"/>
      <c r="I14" s="641"/>
      <c r="J14" s="641"/>
      <c r="K14" s="641"/>
      <c r="L14" s="641"/>
      <c r="M14" s="641"/>
      <c r="N14" s="641"/>
      <c r="O14" s="641"/>
      <c r="P14" s="641"/>
      <c r="Q14" s="641"/>
      <c r="R14" s="641"/>
      <c r="S14" s="641"/>
      <c r="T14" s="641"/>
      <c r="U14" s="641"/>
      <c r="V14" s="641"/>
      <c r="W14" s="641"/>
      <c r="X14" s="641"/>
      <c r="Y14" s="641"/>
      <c r="Z14" s="641"/>
      <c r="AA14" s="641"/>
      <c r="AB14" s="641"/>
      <c r="AC14" s="641"/>
      <c r="AD14" s="641"/>
      <c r="AE14" s="641"/>
      <c r="AF14" s="641"/>
      <c r="AG14" s="641"/>
      <c r="AH14" s="641"/>
      <c r="AI14" s="641"/>
      <c r="AJ14" s="641"/>
      <c r="AK14" s="641"/>
      <c r="AL14" s="641"/>
      <c r="AM14" s="641"/>
      <c r="AN14" s="641"/>
      <c r="AO14" s="641"/>
      <c r="AP14" s="641"/>
      <c r="AQ14" s="641"/>
      <c r="AR14" s="641"/>
      <c r="AS14" s="641"/>
    </row>
    <row r="15" spans="1:45">
      <c r="A15" s="641" t="s">
        <v>38</v>
      </c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1"/>
      <c r="AJ15" s="641"/>
      <c r="AK15" s="641"/>
      <c r="AL15" s="641"/>
      <c r="AM15" s="641"/>
      <c r="AN15" s="641"/>
      <c r="AO15" s="641"/>
      <c r="AP15" s="641"/>
      <c r="AQ15" s="641"/>
      <c r="AR15" s="641"/>
      <c r="AS15" s="641"/>
    </row>
    <row r="16" spans="1:45">
      <c r="A16" s="641" t="s">
        <v>624</v>
      </c>
      <c r="B16" s="641"/>
      <c r="C16" s="641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641"/>
      <c r="O16" s="641"/>
      <c r="P16" s="641"/>
      <c r="Q16" s="641"/>
      <c r="R16" s="641"/>
      <c r="S16" s="641"/>
      <c r="T16" s="641"/>
      <c r="U16" s="641"/>
      <c r="V16" s="641"/>
      <c r="W16" s="641"/>
      <c r="X16" s="641"/>
      <c r="Y16" s="641"/>
      <c r="Z16" s="641"/>
      <c r="AA16" s="641"/>
      <c r="AB16" s="641"/>
      <c r="AC16" s="641"/>
      <c r="AD16" s="641"/>
      <c r="AE16" s="641"/>
      <c r="AF16" s="641"/>
      <c r="AG16" s="641"/>
      <c r="AH16" s="641"/>
      <c r="AI16" s="641"/>
      <c r="AJ16" s="641"/>
      <c r="AK16" s="641"/>
      <c r="AL16" s="641"/>
      <c r="AM16" s="641"/>
      <c r="AN16" s="641"/>
      <c r="AO16" s="641"/>
      <c r="AP16" s="641"/>
      <c r="AQ16" s="641"/>
      <c r="AR16" s="641"/>
      <c r="AS16" s="641"/>
    </row>
    <row r="17" spans="1:50">
      <c r="A17" s="474"/>
      <c r="B17" s="474"/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474"/>
      <c r="AN17" s="474"/>
      <c r="AO17" s="474"/>
      <c r="AP17" s="474"/>
      <c r="AQ17" s="474"/>
      <c r="AR17" s="474"/>
      <c r="AS17" s="474"/>
    </row>
    <row r="18" spans="1:50">
      <c r="A18" s="6" t="s">
        <v>621</v>
      </c>
      <c r="B18" s="6" t="str">
        <f>AS6</f>
        <v>" 04 " июня 2018г.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1:50">
      <c r="AK19" s="246"/>
      <c r="AL19" s="246"/>
      <c r="AM19" s="246"/>
      <c r="AN19" s="246"/>
      <c r="AO19" s="246"/>
      <c r="AP19" s="246"/>
      <c r="AQ19" s="246"/>
      <c r="AR19" s="246"/>
      <c r="AS19" s="3"/>
    </row>
    <row r="20" spans="1:50" ht="30" customHeight="1">
      <c r="A20" s="3" t="s">
        <v>5</v>
      </c>
      <c r="L20" s="14"/>
      <c r="M20" s="14"/>
      <c r="N20" s="646" t="s">
        <v>590</v>
      </c>
      <c r="O20" s="646"/>
      <c r="P20" s="646"/>
      <c r="Q20" s="646"/>
      <c r="R20" s="646"/>
      <c r="S20" s="646"/>
      <c r="T20" s="646"/>
      <c r="U20" s="646"/>
      <c r="V20" s="646"/>
      <c r="W20" s="646"/>
      <c r="X20" s="646"/>
      <c r="Y20" s="646"/>
      <c r="Z20" s="646"/>
      <c r="AA20" s="646"/>
      <c r="AB20" s="646"/>
      <c r="AC20" s="646"/>
      <c r="AD20" s="646"/>
      <c r="AE20" s="646"/>
      <c r="AF20" s="646"/>
      <c r="AG20" s="646"/>
      <c r="AH20" s="646"/>
      <c r="AI20" s="646"/>
      <c r="AJ20" s="646"/>
      <c r="AO20" s="246" t="s">
        <v>6</v>
      </c>
      <c r="AP20" s="515"/>
      <c r="AQ20" s="515"/>
      <c r="AR20" s="515"/>
      <c r="AS20" s="515"/>
    </row>
    <row r="21" spans="1:50">
      <c r="A21" s="3" t="s">
        <v>341</v>
      </c>
      <c r="L21" s="14"/>
      <c r="M21" s="14"/>
      <c r="N21" s="567"/>
      <c r="O21" s="567"/>
      <c r="P21" s="567"/>
      <c r="Q21" s="567"/>
      <c r="R21" s="567"/>
      <c r="S21" s="567"/>
      <c r="T21" s="567"/>
      <c r="U21" s="567"/>
      <c r="V21" s="567"/>
      <c r="W21" s="567"/>
      <c r="X21" s="567"/>
      <c r="Y21" s="567"/>
      <c r="Z21" s="567"/>
      <c r="AA21" s="567"/>
      <c r="AB21" s="567"/>
      <c r="AC21" s="567"/>
      <c r="AD21" s="567"/>
      <c r="AE21" s="567"/>
      <c r="AF21" s="567"/>
      <c r="AG21" s="567"/>
      <c r="AH21" s="567"/>
      <c r="AI21" s="567"/>
      <c r="AJ21" s="567"/>
      <c r="AO21" s="246" t="s">
        <v>7</v>
      </c>
      <c r="AP21" s="515">
        <v>50580310</v>
      </c>
      <c r="AQ21" s="515"/>
      <c r="AR21" s="515"/>
      <c r="AS21" s="515"/>
    </row>
    <row r="22" spans="1:50">
      <c r="A22" s="3" t="s">
        <v>8</v>
      </c>
      <c r="N22" s="647" t="s">
        <v>591</v>
      </c>
      <c r="O22" s="647"/>
      <c r="P22" s="647"/>
      <c r="Q22" s="647"/>
      <c r="R22" s="647"/>
      <c r="S22" s="647"/>
      <c r="T22" s="647"/>
      <c r="U22" s="647"/>
      <c r="V22" s="647"/>
      <c r="W22" s="647"/>
      <c r="X22" s="647"/>
      <c r="Y22" s="647"/>
      <c r="Z22" s="647"/>
      <c r="AA22" s="647"/>
      <c r="AB22" s="647"/>
      <c r="AC22" s="647"/>
      <c r="AD22" s="647"/>
      <c r="AE22" s="647"/>
      <c r="AF22" s="647"/>
      <c r="AG22" s="647"/>
      <c r="AH22" s="647"/>
      <c r="AI22" s="647"/>
      <c r="AJ22" s="647"/>
      <c r="AO22" s="246"/>
      <c r="AP22" s="515"/>
      <c r="AQ22" s="515"/>
      <c r="AR22" s="515"/>
      <c r="AS22" s="515"/>
    </row>
    <row r="23" spans="1:50">
      <c r="A23" s="3" t="s">
        <v>9</v>
      </c>
      <c r="N23" s="648"/>
      <c r="O23" s="648"/>
      <c r="P23" s="648"/>
      <c r="Q23" s="648"/>
      <c r="R23" s="648"/>
      <c r="S23" s="648"/>
      <c r="T23" s="648"/>
      <c r="U23" s="648"/>
      <c r="V23" s="648"/>
      <c r="W23" s="648"/>
      <c r="X23" s="648"/>
      <c r="Y23" s="648"/>
      <c r="Z23" s="648"/>
      <c r="AA23" s="648"/>
      <c r="AB23" s="648"/>
      <c r="AC23" s="648"/>
      <c r="AD23" s="648"/>
      <c r="AE23" s="648"/>
      <c r="AF23" s="648"/>
      <c r="AG23" s="648"/>
      <c r="AH23" s="648"/>
      <c r="AI23" s="648"/>
      <c r="AJ23" s="648"/>
      <c r="AO23" s="246" t="s">
        <v>10</v>
      </c>
      <c r="AP23" s="515">
        <v>911</v>
      </c>
      <c r="AQ23" s="515"/>
      <c r="AR23" s="515"/>
      <c r="AS23" s="515"/>
    </row>
    <row r="24" spans="1:50">
      <c r="A24" s="3" t="s">
        <v>11</v>
      </c>
      <c r="Q24" s="567" t="s">
        <v>592</v>
      </c>
      <c r="R24" s="567"/>
      <c r="S24" s="567"/>
      <c r="T24" s="567"/>
      <c r="U24" s="567"/>
      <c r="V24" s="567"/>
      <c r="W24" s="567"/>
      <c r="X24" s="567"/>
      <c r="Y24" s="567"/>
      <c r="Z24" s="567"/>
      <c r="AA24" s="567"/>
      <c r="AB24" s="567"/>
      <c r="AC24" s="567"/>
      <c r="AD24" s="567"/>
      <c r="AE24" s="567"/>
      <c r="AF24" s="567"/>
      <c r="AG24" s="567"/>
      <c r="AH24" s="567"/>
      <c r="AI24" s="567"/>
      <c r="AJ24" s="567"/>
      <c r="AO24" s="246" t="s">
        <v>12</v>
      </c>
      <c r="AP24" s="515">
        <v>32401362000</v>
      </c>
      <c r="AQ24" s="515"/>
      <c r="AR24" s="515"/>
      <c r="AS24" s="515"/>
      <c r="AX24" s="4"/>
    </row>
    <row r="25" spans="1:50">
      <c r="A25" s="3" t="s">
        <v>13</v>
      </c>
      <c r="Q25" s="567">
        <v>4209032234</v>
      </c>
      <c r="R25" s="567"/>
      <c r="S25" s="567"/>
      <c r="T25" s="567"/>
      <c r="U25" s="567"/>
      <c r="V25" s="567"/>
      <c r="W25" s="567"/>
      <c r="X25" s="567"/>
      <c r="Y25" s="567"/>
      <c r="Z25" s="567"/>
      <c r="AA25" s="567"/>
      <c r="AB25" s="567"/>
      <c r="AC25" s="567"/>
      <c r="AD25" s="567"/>
      <c r="AE25" s="567"/>
      <c r="AF25" s="567"/>
      <c r="AG25" s="567"/>
      <c r="AH25" s="567"/>
      <c r="AI25" s="567"/>
      <c r="AJ25" s="567"/>
      <c r="AO25" s="246" t="s">
        <v>14</v>
      </c>
      <c r="AP25" s="515">
        <v>383</v>
      </c>
      <c r="AQ25" s="515"/>
      <c r="AR25" s="515"/>
      <c r="AS25" s="515"/>
    </row>
    <row r="26" spans="1:50">
      <c r="A26" s="3" t="s">
        <v>15</v>
      </c>
      <c r="Q26" s="567">
        <v>420501001</v>
      </c>
      <c r="R26" s="567"/>
      <c r="S26" s="567"/>
      <c r="T26" s="567"/>
      <c r="U26" s="567"/>
      <c r="V26" s="567"/>
      <c r="W26" s="567"/>
      <c r="X26" s="567"/>
      <c r="Y26" s="567"/>
      <c r="Z26" s="567"/>
      <c r="AA26" s="567"/>
      <c r="AB26" s="567"/>
      <c r="AC26" s="567"/>
      <c r="AD26" s="567"/>
      <c r="AE26" s="567"/>
      <c r="AF26" s="567"/>
      <c r="AG26" s="567"/>
      <c r="AH26" s="567"/>
      <c r="AI26" s="567"/>
      <c r="AJ26" s="567"/>
      <c r="AO26" s="246" t="s">
        <v>16</v>
      </c>
      <c r="AP26" s="515">
        <v>643</v>
      </c>
      <c r="AQ26" s="515"/>
      <c r="AR26" s="515"/>
      <c r="AS26" s="515"/>
    </row>
    <row r="27" spans="1:50">
      <c r="A27" s="1" t="s">
        <v>342</v>
      </c>
      <c r="Q27" s="533"/>
      <c r="R27" s="533"/>
      <c r="S27" s="533"/>
      <c r="T27" s="533"/>
      <c r="U27" s="533"/>
      <c r="V27" s="533"/>
      <c r="W27" s="533"/>
      <c r="X27" s="533"/>
      <c r="Y27" s="533"/>
      <c r="Z27" s="533"/>
      <c r="AA27" s="533"/>
      <c r="AB27" s="533"/>
      <c r="AC27" s="533"/>
      <c r="AD27" s="533"/>
      <c r="AE27" s="533"/>
      <c r="AF27" s="533"/>
      <c r="AG27" s="533"/>
      <c r="AH27" s="533"/>
      <c r="AI27" s="533"/>
      <c r="AJ27" s="533"/>
      <c r="AO27" s="246"/>
      <c r="AP27" s="471"/>
      <c r="AQ27" s="471"/>
      <c r="AR27" s="471"/>
      <c r="AS27" s="471"/>
    </row>
    <row r="28" spans="1:50">
      <c r="A28" s="3" t="s">
        <v>17</v>
      </c>
      <c r="AK28" s="253"/>
      <c r="AL28" s="253"/>
      <c r="AM28" s="253"/>
      <c r="AN28" s="253"/>
      <c r="AO28" s="253"/>
      <c r="AP28" s="253"/>
      <c r="AQ28" s="253"/>
      <c r="AR28" s="253"/>
      <c r="AS28" s="5"/>
    </row>
    <row r="29" spans="1:50">
      <c r="AK29" s="246"/>
      <c r="AL29" s="246"/>
      <c r="AM29" s="246"/>
      <c r="AN29" s="246"/>
      <c r="AO29" s="246"/>
      <c r="AP29" s="246"/>
      <c r="AQ29" s="246"/>
      <c r="AR29" s="246"/>
      <c r="AS29" s="3"/>
    </row>
    <row r="30" spans="1:50" s="2" customFormat="1">
      <c r="A30" s="175" t="s">
        <v>343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</row>
    <row r="31" spans="1:50" s="2" customFormat="1" ht="12.75" customHeight="1">
      <c r="A31" s="181" t="s">
        <v>346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</row>
    <row r="32" spans="1:50" ht="12.75" customHeight="1">
      <c r="A32" s="479" t="s">
        <v>393</v>
      </c>
      <c r="B32" s="480"/>
      <c r="C32" s="480"/>
      <c r="D32" s="480"/>
      <c r="E32" s="480"/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80"/>
      <c r="Z32" s="480"/>
      <c r="AA32" s="480"/>
      <c r="AB32" s="480"/>
      <c r="AC32" s="480"/>
      <c r="AD32" s="480"/>
      <c r="AE32" s="480"/>
      <c r="AF32" s="480"/>
      <c r="AG32" s="480"/>
      <c r="AH32" s="480"/>
      <c r="AI32" s="480"/>
      <c r="AJ32" s="480"/>
      <c r="AK32" s="480"/>
      <c r="AL32" s="480"/>
      <c r="AM32" s="480"/>
      <c r="AN32" s="480"/>
      <c r="AO32" s="480"/>
      <c r="AP32" s="480"/>
      <c r="AQ32" s="480"/>
      <c r="AR32" s="480"/>
      <c r="AS32" s="480"/>
    </row>
    <row r="33" spans="1:45" s="2" customFormat="1" ht="12.75" customHeight="1">
      <c r="A33" s="176" t="s">
        <v>344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</row>
    <row r="34" spans="1:45" s="2" customFormat="1" ht="12.75" customHeight="1">
      <c r="A34" s="176" t="s">
        <v>347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</row>
    <row r="35" spans="1:45" ht="18.75" customHeight="1">
      <c r="A35" s="481" t="s">
        <v>394</v>
      </c>
      <c r="B35" s="481"/>
      <c r="C35" s="481"/>
      <c r="D35" s="481"/>
      <c r="E35" s="481"/>
      <c r="F35" s="481"/>
      <c r="G35" s="481"/>
      <c r="H35" s="481"/>
      <c r="I35" s="481"/>
      <c r="J35" s="481"/>
      <c r="K35" s="480"/>
      <c r="L35" s="480"/>
      <c r="M35" s="480"/>
      <c r="N35" s="480"/>
      <c r="O35" s="480"/>
      <c r="P35" s="480"/>
      <c r="Q35" s="480"/>
      <c r="R35" s="480"/>
      <c r="S35" s="480"/>
      <c r="T35" s="480"/>
      <c r="U35" s="480"/>
      <c r="V35" s="480"/>
      <c r="W35" s="480"/>
      <c r="X35" s="480"/>
      <c r="Y35" s="480"/>
      <c r="Z35" s="480"/>
      <c r="AA35" s="480"/>
      <c r="AB35" s="480"/>
      <c r="AC35" s="480"/>
      <c r="AD35" s="480"/>
      <c r="AE35" s="480"/>
      <c r="AF35" s="480"/>
      <c r="AG35" s="480"/>
      <c r="AH35" s="480"/>
      <c r="AI35" s="480"/>
      <c r="AJ35" s="480"/>
      <c r="AK35" s="480"/>
      <c r="AL35" s="480"/>
      <c r="AM35" s="480"/>
      <c r="AN35" s="480"/>
      <c r="AO35" s="480"/>
      <c r="AP35" s="480"/>
      <c r="AQ35" s="480"/>
      <c r="AR35" s="480"/>
      <c r="AS35" s="480"/>
    </row>
    <row r="36" spans="1:45" s="2" customFormat="1" ht="12.75" customHeight="1">
      <c r="A36" s="2" t="s">
        <v>345</v>
      </c>
      <c r="AO36" s="254"/>
      <c r="AP36" s="254"/>
      <c r="AQ36" s="254"/>
      <c r="AR36" s="254"/>
    </row>
    <row r="37" spans="1:45" s="2" customFormat="1" ht="12.75" customHeight="1">
      <c r="A37" s="180" t="s">
        <v>348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</row>
    <row r="38" spans="1:45" s="2" customFormat="1" ht="12.75" customHeight="1">
      <c r="A38" s="649" t="s">
        <v>395</v>
      </c>
      <c r="B38" s="649"/>
      <c r="C38" s="649"/>
      <c r="D38" s="649"/>
      <c r="E38" s="649"/>
      <c r="F38" s="649"/>
      <c r="G38" s="649"/>
      <c r="H38" s="649"/>
      <c r="I38" s="649"/>
      <c r="J38" s="649"/>
      <c r="K38" s="649"/>
      <c r="L38" s="649"/>
      <c r="M38" s="649"/>
      <c r="N38" s="649"/>
      <c r="O38" s="649"/>
      <c r="P38" s="649"/>
      <c r="Q38" s="649"/>
      <c r="R38" s="649"/>
      <c r="S38" s="649"/>
      <c r="T38" s="649"/>
      <c r="U38" s="649"/>
      <c r="V38" s="649"/>
      <c r="W38" s="649"/>
      <c r="X38" s="649"/>
      <c r="Y38" s="649"/>
      <c r="Z38" s="649"/>
      <c r="AA38" s="649"/>
      <c r="AB38" s="649"/>
      <c r="AC38" s="649"/>
      <c r="AD38" s="649"/>
      <c r="AE38" s="649"/>
      <c r="AF38" s="649"/>
      <c r="AG38" s="649"/>
      <c r="AH38" s="649"/>
      <c r="AI38" s="649"/>
      <c r="AJ38" s="649"/>
      <c r="AK38" s="649"/>
      <c r="AL38" s="649"/>
      <c r="AM38" s="649"/>
      <c r="AN38" s="649"/>
      <c r="AO38" s="649"/>
      <c r="AP38" s="649"/>
      <c r="AQ38" s="649"/>
      <c r="AR38" s="649"/>
      <c r="AS38" s="649"/>
    </row>
    <row r="39" spans="1:45" ht="18" customHeight="1">
      <c r="A39" s="650" t="s">
        <v>399</v>
      </c>
      <c r="B39" s="650"/>
      <c r="C39" s="650"/>
      <c r="D39" s="650"/>
      <c r="E39" s="650"/>
      <c r="F39" s="650"/>
      <c r="G39" s="650"/>
      <c r="H39" s="650"/>
      <c r="I39" s="650"/>
      <c r="J39" s="650"/>
      <c r="K39" s="650"/>
      <c r="L39" s="650"/>
      <c r="M39" s="650"/>
      <c r="N39" s="650"/>
      <c r="O39" s="650"/>
      <c r="P39" s="650"/>
      <c r="Q39" s="650"/>
      <c r="R39" s="650"/>
      <c r="S39" s="650"/>
      <c r="T39" s="650"/>
      <c r="U39" s="650"/>
      <c r="V39" s="650"/>
      <c r="W39" s="650"/>
      <c r="X39" s="650"/>
      <c r="Y39" s="650"/>
      <c r="Z39" s="650"/>
      <c r="AA39" s="650"/>
      <c r="AB39" s="650"/>
      <c r="AC39" s="650"/>
      <c r="AD39" s="650"/>
      <c r="AE39" s="650"/>
      <c r="AF39" s="650"/>
      <c r="AG39" s="650"/>
      <c r="AH39" s="650"/>
      <c r="AI39" s="650"/>
      <c r="AJ39" s="650"/>
      <c r="AK39" s="650"/>
      <c r="AL39" s="650"/>
      <c r="AM39" s="650"/>
      <c r="AN39" s="650"/>
      <c r="AO39" s="650"/>
      <c r="AP39" s="650"/>
      <c r="AQ39" s="650"/>
      <c r="AR39" s="650"/>
      <c r="AS39" s="650"/>
    </row>
    <row r="40" spans="1:45" s="2" customFormat="1" ht="13.5">
      <c r="A40" s="2" t="s">
        <v>327</v>
      </c>
      <c r="AO40" s="254"/>
      <c r="AP40" s="254"/>
      <c r="AQ40" s="254"/>
      <c r="AR40" s="254"/>
    </row>
    <row r="41" spans="1:45">
      <c r="A41" s="3" t="s">
        <v>20</v>
      </c>
      <c r="AO41" s="246"/>
      <c r="AP41" s="246"/>
      <c r="AQ41" s="246"/>
      <c r="AR41" s="246"/>
      <c r="AS41" s="3"/>
    </row>
    <row r="42" spans="1:45">
      <c r="A42" s="3" t="s">
        <v>21</v>
      </c>
      <c r="AO42" s="246"/>
      <c r="AP42" s="246"/>
      <c r="AQ42" s="246"/>
      <c r="AR42" s="246"/>
      <c r="AS42" s="3"/>
    </row>
    <row r="43" spans="1:45">
      <c r="A43" s="7"/>
      <c r="B43" s="7"/>
      <c r="C43" s="7"/>
      <c r="D43" s="7"/>
      <c r="E43" s="7"/>
      <c r="F43" s="7"/>
      <c r="G43" s="7"/>
      <c r="H43" s="7"/>
      <c r="I43" s="604">
        <v>5257102.96</v>
      </c>
      <c r="J43" s="604"/>
      <c r="K43" s="604"/>
      <c r="L43" s="604"/>
      <c r="M43" s="7" t="s">
        <v>18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255"/>
      <c r="AP43" s="255"/>
      <c r="AQ43" s="255"/>
      <c r="AR43" s="255"/>
      <c r="AS43" s="7"/>
    </row>
    <row r="44" spans="1:45">
      <c r="A44" s="3" t="s">
        <v>349</v>
      </c>
      <c r="AO44" s="246"/>
      <c r="AP44" s="246"/>
      <c r="AQ44" s="246"/>
      <c r="AR44" s="246"/>
      <c r="AS44" s="3"/>
    </row>
    <row r="45" spans="1: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255"/>
      <c r="AP45" s="255"/>
      <c r="AQ45" s="255"/>
      <c r="AR45" s="255"/>
      <c r="AS45" s="7"/>
    </row>
    <row r="46" spans="1:45">
      <c r="A46" s="3" t="s">
        <v>350</v>
      </c>
      <c r="AO46" s="246"/>
      <c r="AP46" s="246"/>
      <c r="AQ46" s="246"/>
      <c r="AR46" s="246"/>
      <c r="AS46" s="3"/>
    </row>
    <row r="47" spans="1:4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55"/>
      <c r="AP47" s="255"/>
      <c r="AQ47" s="255"/>
      <c r="AR47" s="255"/>
      <c r="AS47" s="7"/>
    </row>
    <row r="48" spans="1:45" s="2" customFormat="1" ht="13.5">
      <c r="A48" s="2" t="s">
        <v>328</v>
      </c>
      <c r="AM48" s="642">
        <v>3665067.85</v>
      </c>
      <c r="AN48" s="643"/>
      <c r="AO48" s="643"/>
      <c r="AP48" s="643"/>
      <c r="AQ48" s="256"/>
      <c r="AR48" s="188"/>
      <c r="AS48" s="246" t="s">
        <v>18</v>
      </c>
    </row>
    <row r="49" spans="1:45">
      <c r="A49" s="3" t="s">
        <v>22</v>
      </c>
      <c r="AM49" s="644">
        <v>843428.64</v>
      </c>
      <c r="AN49" s="645"/>
      <c r="AO49" s="645"/>
      <c r="AP49" s="645"/>
      <c r="AQ49" s="6"/>
      <c r="AR49" s="188"/>
      <c r="AS49" s="246" t="s">
        <v>18</v>
      </c>
    </row>
    <row r="50" spans="1:4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255"/>
      <c r="AP50" s="255"/>
      <c r="AQ50" s="255"/>
      <c r="AR50" s="255"/>
      <c r="AS50" s="7"/>
    </row>
    <row r="51" spans="1:45"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</row>
    <row r="52" spans="1:45">
      <c r="I52" s="473"/>
      <c r="J52" s="473"/>
      <c r="K52" s="473"/>
      <c r="L52" s="473"/>
      <c r="M52" s="473"/>
      <c r="N52" s="473"/>
      <c r="O52" s="473"/>
      <c r="P52" s="473"/>
      <c r="Q52" s="473"/>
      <c r="R52" s="473"/>
      <c r="S52" s="473"/>
      <c r="T52" s="473"/>
      <c r="U52" s="473"/>
      <c r="V52" s="473"/>
      <c r="W52" s="473"/>
      <c r="X52" s="473"/>
      <c r="Y52" s="473"/>
      <c r="Z52" s="473"/>
      <c r="AA52" s="473"/>
      <c r="AB52" s="473"/>
      <c r="AC52" s="473"/>
      <c r="AD52" s="473"/>
      <c r="AE52" s="473"/>
      <c r="AF52" s="473"/>
      <c r="AG52" s="473"/>
      <c r="AH52" s="473"/>
      <c r="AI52" s="473"/>
      <c r="AJ52" s="473"/>
      <c r="AK52" s="473"/>
      <c r="AL52" s="473"/>
      <c r="AM52" s="473"/>
      <c r="AN52" s="516" t="s">
        <v>324</v>
      </c>
      <c r="AO52" s="516"/>
      <c r="AP52" s="516"/>
      <c r="AQ52" s="516"/>
      <c r="AR52" s="516"/>
      <c r="AS52" s="516"/>
    </row>
    <row r="53" spans="1:45">
      <c r="A53" s="517" t="s">
        <v>333</v>
      </c>
      <c r="B53" s="517"/>
      <c r="C53" s="517"/>
      <c r="D53" s="517"/>
      <c r="E53" s="517"/>
      <c r="F53" s="517"/>
      <c r="G53" s="517"/>
      <c r="H53" s="517"/>
      <c r="I53" s="517"/>
      <c r="J53" s="517"/>
      <c r="K53" s="517"/>
      <c r="L53" s="517"/>
      <c r="M53" s="517"/>
      <c r="N53" s="517"/>
      <c r="O53" s="517"/>
      <c r="P53" s="517"/>
      <c r="Q53" s="517"/>
      <c r="R53" s="517"/>
      <c r="S53" s="517"/>
      <c r="T53" s="517"/>
      <c r="U53" s="517"/>
      <c r="V53" s="517"/>
      <c r="W53" s="517"/>
      <c r="X53" s="517"/>
      <c r="Y53" s="517"/>
      <c r="Z53" s="517"/>
      <c r="AA53" s="517"/>
      <c r="AB53" s="517"/>
      <c r="AC53" s="517"/>
      <c r="AD53" s="517"/>
      <c r="AE53" s="517"/>
      <c r="AF53" s="517"/>
      <c r="AG53" s="517"/>
      <c r="AH53" s="517"/>
      <c r="AI53" s="517"/>
      <c r="AJ53" s="517"/>
      <c r="AK53" s="517"/>
      <c r="AL53" s="517"/>
      <c r="AM53" s="517"/>
      <c r="AN53" s="517"/>
      <c r="AO53" s="517"/>
      <c r="AP53" s="517"/>
      <c r="AQ53" s="517"/>
      <c r="AR53" s="517"/>
      <c r="AS53" s="517"/>
    </row>
    <row r="54" spans="1:45">
      <c r="A54" s="517" t="s">
        <v>630</v>
      </c>
      <c r="B54" s="517"/>
      <c r="C54" s="517"/>
      <c r="D54" s="517"/>
      <c r="E54" s="517"/>
      <c r="F54" s="517"/>
      <c r="G54" s="517"/>
      <c r="H54" s="517"/>
      <c r="I54" s="517"/>
      <c r="J54" s="517"/>
      <c r="K54" s="517"/>
      <c r="L54" s="517"/>
      <c r="M54" s="517"/>
      <c r="N54" s="517"/>
      <c r="O54" s="517"/>
      <c r="P54" s="517"/>
      <c r="Q54" s="517"/>
      <c r="R54" s="517"/>
      <c r="S54" s="517"/>
      <c r="T54" s="517"/>
      <c r="U54" s="517"/>
      <c r="V54" s="517"/>
      <c r="W54" s="517"/>
      <c r="X54" s="517"/>
      <c r="Y54" s="517"/>
      <c r="Z54" s="517"/>
      <c r="AA54" s="517"/>
      <c r="AB54" s="517"/>
      <c r="AC54" s="517"/>
      <c r="AD54" s="517"/>
      <c r="AE54" s="517"/>
      <c r="AF54" s="517"/>
      <c r="AG54" s="517"/>
      <c r="AH54" s="517"/>
      <c r="AI54" s="517"/>
      <c r="AJ54" s="517"/>
      <c r="AK54" s="517"/>
      <c r="AL54" s="517"/>
      <c r="AM54" s="517"/>
      <c r="AN54" s="517"/>
      <c r="AO54" s="517"/>
      <c r="AP54" s="517"/>
      <c r="AQ54" s="517"/>
      <c r="AR54" s="517"/>
      <c r="AS54" s="517"/>
    </row>
    <row r="55" spans="1:45">
      <c r="A55" s="520" t="s">
        <v>331</v>
      </c>
      <c r="B55" s="520"/>
      <c r="C55" s="520"/>
      <c r="D55" s="520"/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20"/>
      <c r="P55" s="520"/>
      <c r="Q55" s="520"/>
      <c r="R55" s="520"/>
      <c r="S55" s="520"/>
      <c r="T55" s="520"/>
      <c r="U55" s="520"/>
      <c r="V55" s="520"/>
      <c r="W55" s="520"/>
      <c r="X55" s="520"/>
      <c r="Y55" s="520"/>
      <c r="Z55" s="520"/>
      <c r="AA55" s="520"/>
      <c r="AB55" s="520"/>
      <c r="AC55" s="520"/>
      <c r="AD55" s="520"/>
      <c r="AE55" s="520"/>
      <c r="AF55" s="520"/>
      <c r="AG55" s="520"/>
      <c r="AH55" s="520"/>
      <c r="AI55" s="520"/>
      <c r="AJ55" s="520"/>
      <c r="AK55" s="520"/>
      <c r="AL55" s="520"/>
      <c r="AM55" s="520"/>
      <c r="AN55" s="520"/>
      <c r="AO55" s="520"/>
      <c r="AP55" s="520"/>
      <c r="AQ55" s="520"/>
      <c r="AR55" s="520"/>
      <c r="AS55" s="520"/>
    </row>
    <row r="56" spans="1:45">
      <c r="A56" s="577" t="s">
        <v>53</v>
      </c>
      <c r="B56" s="567"/>
      <c r="C56" s="568"/>
      <c r="D56" s="577" t="s">
        <v>23</v>
      </c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8"/>
      <c r="AK56" s="515" t="s">
        <v>24</v>
      </c>
      <c r="AL56" s="515"/>
      <c r="AM56" s="515"/>
      <c r="AN56" s="515"/>
      <c r="AO56" s="515"/>
      <c r="AP56" s="515"/>
      <c r="AQ56" s="515"/>
      <c r="AR56" s="515"/>
      <c r="AS56" s="14"/>
    </row>
    <row r="57" spans="1:45">
      <c r="A57" s="635">
        <v>1</v>
      </c>
      <c r="B57" s="636"/>
      <c r="C57" s="637"/>
      <c r="D57" s="577">
        <v>2</v>
      </c>
      <c r="E57" s="567"/>
      <c r="F57" s="567"/>
      <c r="G57" s="567"/>
      <c r="H57" s="567"/>
      <c r="I57" s="567"/>
      <c r="J57" s="567"/>
      <c r="K57" s="567"/>
      <c r="L57" s="567"/>
      <c r="M57" s="567"/>
      <c r="N57" s="567"/>
      <c r="O57" s="567"/>
      <c r="P57" s="567"/>
      <c r="Q57" s="567"/>
      <c r="R57" s="567"/>
      <c r="S57" s="567"/>
      <c r="T57" s="567"/>
      <c r="U57" s="567"/>
      <c r="V57" s="567"/>
      <c r="W57" s="567"/>
      <c r="X57" s="567"/>
      <c r="Y57" s="567"/>
      <c r="Z57" s="567"/>
      <c r="AA57" s="567"/>
      <c r="AB57" s="567"/>
      <c r="AC57" s="567"/>
      <c r="AD57" s="567"/>
      <c r="AE57" s="567"/>
      <c r="AF57" s="567"/>
      <c r="AG57" s="567"/>
      <c r="AH57" s="567"/>
      <c r="AI57" s="567"/>
      <c r="AJ57" s="568"/>
      <c r="AK57" s="515">
        <v>3</v>
      </c>
      <c r="AL57" s="515"/>
      <c r="AM57" s="515"/>
      <c r="AN57" s="515"/>
      <c r="AO57" s="515"/>
      <c r="AP57" s="515"/>
      <c r="AQ57" s="515"/>
      <c r="AR57" s="515"/>
      <c r="AS57" s="14"/>
    </row>
    <row r="58" spans="1:45">
      <c r="A58" s="632" t="s">
        <v>26</v>
      </c>
      <c r="B58" s="633"/>
      <c r="C58" s="634"/>
      <c r="D58" s="612" t="s">
        <v>25</v>
      </c>
      <c r="E58" s="613"/>
      <c r="F58" s="613"/>
      <c r="G58" s="613"/>
      <c r="H58" s="613"/>
      <c r="I58" s="613"/>
      <c r="J58" s="613"/>
      <c r="K58" s="613"/>
      <c r="L58" s="613"/>
      <c r="M58" s="613"/>
      <c r="N58" s="613"/>
      <c r="O58" s="613"/>
      <c r="P58" s="613"/>
      <c r="Q58" s="613"/>
      <c r="R58" s="613"/>
      <c r="S58" s="613"/>
      <c r="T58" s="613"/>
      <c r="U58" s="613"/>
      <c r="V58" s="613"/>
      <c r="W58" s="613"/>
      <c r="X58" s="613"/>
      <c r="Y58" s="613"/>
      <c r="Z58" s="613"/>
      <c r="AA58" s="613"/>
      <c r="AB58" s="613"/>
      <c r="AC58" s="613"/>
      <c r="AD58" s="613"/>
      <c r="AE58" s="613"/>
      <c r="AF58" s="613"/>
      <c r="AG58" s="613"/>
      <c r="AH58" s="613"/>
      <c r="AI58" s="613"/>
      <c r="AJ58" s="614"/>
      <c r="AK58" s="615">
        <v>33636.53</v>
      </c>
      <c r="AL58" s="615"/>
      <c r="AM58" s="615"/>
      <c r="AN58" s="615"/>
      <c r="AO58" s="615"/>
      <c r="AP58" s="615"/>
      <c r="AQ58" s="615"/>
      <c r="AR58" s="615"/>
      <c r="AS58" s="14"/>
    </row>
    <row r="59" spans="1:45">
      <c r="A59" s="595" t="s">
        <v>436</v>
      </c>
      <c r="B59" s="596"/>
      <c r="C59" s="596"/>
      <c r="D59" s="599" t="s">
        <v>351</v>
      </c>
      <c r="E59" s="600"/>
      <c r="F59" s="600"/>
      <c r="G59" s="600"/>
      <c r="H59" s="600"/>
      <c r="I59" s="600"/>
      <c r="J59" s="600"/>
      <c r="K59" s="600"/>
      <c r="L59" s="600"/>
      <c r="M59" s="600"/>
      <c r="N59" s="600"/>
      <c r="O59" s="600"/>
      <c r="P59" s="600"/>
      <c r="Q59" s="600"/>
      <c r="R59" s="600"/>
      <c r="S59" s="600"/>
      <c r="T59" s="600"/>
      <c r="U59" s="600"/>
      <c r="V59" s="600"/>
      <c r="W59" s="600"/>
      <c r="X59" s="600"/>
      <c r="Y59" s="600"/>
      <c r="Z59" s="600"/>
      <c r="AA59" s="600"/>
      <c r="AB59" s="600"/>
      <c r="AC59" s="600"/>
      <c r="AD59" s="600"/>
      <c r="AE59" s="600"/>
      <c r="AF59" s="600"/>
      <c r="AG59" s="600"/>
      <c r="AH59" s="600"/>
      <c r="AI59" s="600"/>
      <c r="AJ59" s="601"/>
      <c r="AK59" s="602">
        <v>5257.1</v>
      </c>
      <c r="AL59" s="602"/>
      <c r="AM59" s="602"/>
      <c r="AN59" s="602"/>
      <c r="AO59" s="602"/>
      <c r="AP59" s="602"/>
      <c r="AQ59" s="602"/>
      <c r="AR59" s="603"/>
      <c r="AS59" s="14"/>
    </row>
    <row r="60" spans="1:45">
      <c r="A60" s="597"/>
      <c r="B60" s="598"/>
      <c r="C60" s="598"/>
      <c r="D60" s="606" t="s">
        <v>352</v>
      </c>
      <c r="E60" s="607"/>
      <c r="F60" s="607"/>
      <c r="G60" s="607"/>
      <c r="H60" s="607"/>
      <c r="I60" s="607"/>
      <c r="J60" s="607"/>
      <c r="K60" s="607"/>
      <c r="L60" s="607"/>
      <c r="M60" s="607"/>
      <c r="N60" s="607"/>
      <c r="O60" s="607"/>
      <c r="P60" s="607"/>
      <c r="Q60" s="607"/>
      <c r="R60" s="607"/>
      <c r="S60" s="607"/>
      <c r="T60" s="607"/>
      <c r="U60" s="607"/>
      <c r="V60" s="607"/>
      <c r="W60" s="607"/>
      <c r="X60" s="607"/>
      <c r="Y60" s="607"/>
      <c r="Z60" s="607"/>
      <c r="AA60" s="607"/>
      <c r="AB60" s="607"/>
      <c r="AC60" s="607"/>
      <c r="AD60" s="607"/>
      <c r="AE60" s="607"/>
      <c r="AF60" s="607"/>
      <c r="AG60" s="607"/>
      <c r="AH60" s="607"/>
      <c r="AI60" s="607"/>
      <c r="AJ60" s="608"/>
      <c r="AK60" s="604"/>
      <c r="AL60" s="604"/>
      <c r="AM60" s="604"/>
      <c r="AN60" s="604"/>
      <c r="AO60" s="604"/>
      <c r="AP60" s="604"/>
      <c r="AQ60" s="604"/>
      <c r="AR60" s="605"/>
      <c r="AS60" s="14"/>
    </row>
    <row r="61" spans="1:45">
      <c r="A61" s="595" t="s">
        <v>600</v>
      </c>
      <c r="B61" s="596"/>
      <c r="C61" s="596"/>
      <c r="D61" s="599" t="s">
        <v>353</v>
      </c>
      <c r="E61" s="600"/>
      <c r="F61" s="600"/>
      <c r="G61" s="600"/>
      <c r="H61" s="600"/>
      <c r="I61" s="600"/>
      <c r="J61" s="600"/>
      <c r="K61" s="600"/>
      <c r="L61" s="600"/>
      <c r="M61" s="600"/>
      <c r="N61" s="600"/>
      <c r="O61" s="600"/>
      <c r="P61" s="600"/>
      <c r="Q61" s="600"/>
      <c r="R61" s="600"/>
      <c r="S61" s="600"/>
      <c r="T61" s="600"/>
      <c r="U61" s="600"/>
      <c r="V61" s="600"/>
      <c r="W61" s="600"/>
      <c r="X61" s="600"/>
      <c r="Y61" s="600"/>
      <c r="Z61" s="600"/>
      <c r="AA61" s="600"/>
      <c r="AB61" s="600"/>
      <c r="AC61" s="600"/>
      <c r="AD61" s="600"/>
      <c r="AE61" s="600"/>
      <c r="AF61" s="600"/>
      <c r="AG61" s="600"/>
      <c r="AH61" s="600"/>
      <c r="AI61" s="600"/>
      <c r="AJ61" s="601"/>
      <c r="AK61" s="602">
        <v>1843.71</v>
      </c>
      <c r="AL61" s="602"/>
      <c r="AM61" s="602"/>
      <c r="AN61" s="602"/>
      <c r="AO61" s="602"/>
      <c r="AP61" s="602"/>
      <c r="AQ61" s="602"/>
      <c r="AR61" s="603"/>
      <c r="AS61" s="14"/>
    </row>
    <row r="62" spans="1:45">
      <c r="A62" s="597"/>
      <c r="B62" s="598"/>
      <c r="C62" s="598"/>
      <c r="D62" s="606" t="s">
        <v>354</v>
      </c>
      <c r="E62" s="607"/>
      <c r="F62" s="607"/>
      <c r="G62" s="607"/>
      <c r="H62" s="607"/>
      <c r="I62" s="607"/>
      <c r="J62" s="607"/>
      <c r="K62" s="607"/>
      <c r="L62" s="607"/>
      <c r="M62" s="607"/>
      <c r="N62" s="607"/>
      <c r="O62" s="607"/>
      <c r="P62" s="607"/>
      <c r="Q62" s="607"/>
      <c r="R62" s="607"/>
      <c r="S62" s="607"/>
      <c r="T62" s="607"/>
      <c r="U62" s="607"/>
      <c r="V62" s="607"/>
      <c r="W62" s="607"/>
      <c r="X62" s="607"/>
      <c r="Y62" s="607"/>
      <c r="Z62" s="607"/>
      <c r="AA62" s="607"/>
      <c r="AB62" s="607"/>
      <c r="AC62" s="607"/>
      <c r="AD62" s="607"/>
      <c r="AE62" s="607"/>
      <c r="AF62" s="607"/>
      <c r="AG62" s="607"/>
      <c r="AH62" s="607"/>
      <c r="AI62" s="607"/>
      <c r="AJ62" s="608"/>
      <c r="AK62" s="604"/>
      <c r="AL62" s="604"/>
      <c r="AM62" s="604"/>
      <c r="AN62" s="604"/>
      <c r="AO62" s="604"/>
      <c r="AP62" s="604"/>
      <c r="AQ62" s="604"/>
      <c r="AR62" s="605"/>
      <c r="AS62" s="14"/>
    </row>
    <row r="63" spans="1:45">
      <c r="A63" s="616" t="s">
        <v>439</v>
      </c>
      <c r="B63" s="617"/>
      <c r="C63" s="618"/>
      <c r="D63" s="629" t="s">
        <v>355</v>
      </c>
      <c r="E63" s="630"/>
      <c r="F63" s="630"/>
      <c r="G63" s="630"/>
      <c r="H63" s="630"/>
      <c r="I63" s="630"/>
      <c r="J63" s="630"/>
      <c r="K63" s="630"/>
      <c r="L63" s="630"/>
      <c r="M63" s="630"/>
      <c r="N63" s="630"/>
      <c r="O63" s="630"/>
      <c r="P63" s="630"/>
      <c r="Q63" s="630"/>
      <c r="R63" s="630"/>
      <c r="S63" s="630"/>
      <c r="T63" s="630"/>
      <c r="U63" s="630"/>
      <c r="V63" s="630"/>
      <c r="W63" s="630"/>
      <c r="X63" s="630"/>
      <c r="Y63" s="630"/>
      <c r="Z63" s="630"/>
      <c r="AA63" s="630"/>
      <c r="AB63" s="630"/>
      <c r="AC63" s="630"/>
      <c r="AD63" s="630"/>
      <c r="AE63" s="630"/>
      <c r="AF63" s="630"/>
      <c r="AG63" s="630"/>
      <c r="AH63" s="630"/>
      <c r="AI63" s="630"/>
      <c r="AJ63" s="631"/>
      <c r="AK63" s="622">
        <v>843.43</v>
      </c>
      <c r="AL63" s="622"/>
      <c r="AM63" s="622"/>
      <c r="AN63" s="622"/>
      <c r="AO63" s="622"/>
      <c r="AP63" s="622"/>
      <c r="AQ63" s="622"/>
      <c r="AR63" s="622"/>
      <c r="AS63" s="14"/>
    </row>
    <row r="64" spans="1:45">
      <c r="A64" s="595" t="s">
        <v>441</v>
      </c>
      <c r="B64" s="596"/>
      <c r="C64" s="596"/>
      <c r="D64" s="599" t="s">
        <v>356</v>
      </c>
      <c r="E64" s="600"/>
      <c r="F64" s="600"/>
      <c r="G64" s="600"/>
      <c r="H64" s="600"/>
      <c r="I64" s="600"/>
      <c r="J64" s="600"/>
      <c r="K64" s="600"/>
      <c r="L64" s="600"/>
      <c r="M64" s="600"/>
      <c r="N64" s="600"/>
      <c r="O64" s="600"/>
      <c r="P64" s="600"/>
      <c r="Q64" s="600"/>
      <c r="R64" s="600"/>
      <c r="S64" s="600"/>
      <c r="T64" s="600"/>
      <c r="U64" s="600"/>
      <c r="V64" s="600"/>
      <c r="W64" s="600"/>
      <c r="X64" s="600"/>
      <c r="Y64" s="600"/>
      <c r="Z64" s="600"/>
      <c r="AA64" s="600"/>
      <c r="AB64" s="600"/>
      <c r="AC64" s="600"/>
      <c r="AD64" s="600"/>
      <c r="AE64" s="600"/>
      <c r="AF64" s="600"/>
      <c r="AG64" s="600"/>
      <c r="AH64" s="600"/>
      <c r="AI64" s="600"/>
      <c r="AJ64" s="601"/>
      <c r="AK64" s="602">
        <v>516.32000000000005</v>
      </c>
      <c r="AL64" s="602"/>
      <c r="AM64" s="602"/>
      <c r="AN64" s="602"/>
      <c r="AO64" s="602"/>
      <c r="AP64" s="602"/>
      <c r="AQ64" s="602"/>
      <c r="AR64" s="603"/>
      <c r="AS64" s="14"/>
    </row>
    <row r="65" spans="1:45">
      <c r="A65" s="597"/>
      <c r="B65" s="598"/>
      <c r="C65" s="598"/>
      <c r="D65" s="606" t="s">
        <v>354</v>
      </c>
      <c r="E65" s="607"/>
      <c r="F65" s="607"/>
      <c r="G65" s="607"/>
      <c r="H65" s="607"/>
      <c r="I65" s="607"/>
      <c r="J65" s="607"/>
      <c r="K65" s="607"/>
      <c r="L65" s="607"/>
      <c r="M65" s="607"/>
      <c r="N65" s="607"/>
      <c r="O65" s="607"/>
      <c r="P65" s="607"/>
      <c r="Q65" s="607"/>
      <c r="R65" s="607"/>
      <c r="S65" s="607"/>
      <c r="T65" s="607"/>
      <c r="U65" s="607"/>
      <c r="V65" s="607"/>
      <c r="W65" s="607"/>
      <c r="X65" s="607"/>
      <c r="Y65" s="607"/>
      <c r="Z65" s="607"/>
      <c r="AA65" s="607"/>
      <c r="AB65" s="607"/>
      <c r="AC65" s="607"/>
      <c r="AD65" s="607"/>
      <c r="AE65" s="607"/>
      <c r="AF65" s="607"/>
      <c r="AG65" s="607"/>
      <c r="AH65" s="607"/>
      <c r="AI65" s="607"/>
      <c r="AJ65" s="608"/>
      <c r="AK65" s="604"/>
      <c r="AL65" s="604"/>
      <c r="AM65" s="604"/>
      <c r="AN65" s="604"/>
      <c r="AO65" s="604"/>
      <c r="AP65" s="604"/>
      <c r="AQ65" s="604"/>
      <c r="AR65" s="605"/>
      <c r="AS65" s="14"/>
    </row>
    <row r="66" spans="1:45">
      <c r="A66" s="609" t="s">
        <v>27</v>
      </c>
      <c r="B66" s="610"/>
      <c r="C66" s="611"/>
      <c r="D66" s="626" t="s">
        <v>54</v>
      </c>
      <c r="E66" s="627"/>
      <c r="F66" s="627"/>
      <c r="G66" s="627"/>
      <c r="H66" s="627"/>
      <c r="I66" s="627"/>
      <c r="J66" s="627"/>
      <c r="K66" s="627"/>
      <c r="L66" s="627"/>
      <c r="M66" s="627"/>
      <c r="N66" s="627"/>
      <c r="O66" s="627"/>
      <c r="P66" s="627"/>
      <c r="Q66" s="627"/>
      <c r="R66" s="627"/>
      <c r="S66" s="627"/>
      <c r="T66" s="627"/>
      <c r="U66" s="627"/>
      <c r="V66" s="627"/>
      <c r="W66" s="627"/>
      <c r="X66" s="627"/>
      <c r="Y66" s="627"/>
      <c r="Z66" s="627"/>
      <c r="AA66" s="627"/>
      <c r="AB66" s="627"/>
      <c r="AC66" s="627"/>
      <c r="AD66" s="627"/>
      <c r="AE66" s="627"/>
      <c r="AF66" s="627"/>
      <c r="AG66" s="627"/>
      <c r="AH66" s="627"/>
      <c r="AI66" s="627"/>
      <c r="AJ66" s="628"/>
      <c r="AK66" s="615">
        <v>13182.99</v>
      </c>
      <c r="AL66" s="615"/>
      <c r="AM66" s="615"/>
      <c r="AN66" s="615"/>
      <c r="AO66" s="615"/>
      <c r="AP66" s="615"/>
      <c r="AQ66" s="615"/>
      <c r="AR66" s="615"/>
      <c r="AS66" s="14"/>
    </row>
    <row r="67" spans="1:45">
      <c r="A67" s="595" t="s">
        <v>479</v>
      </c>
      <c r="B67" s="596"/>
      <c r="C67" s="596"/>
      <c r="D67" s="599" t="s">
        <v>357</v>
      </c>
      <c r="E67" s="600"/>
      <c r="F67" s="600"/>
      <c r="G67" s="600"/>
      <c r="H67" s="600"/>
      <c r="I67" s="600"/>
      <c r="J67" s="600"/>
      <c r="K67" s="600"/>
      <c r="L67" s="600"/>
      <c r="M67" s="600"/>
      <c r="N67" s="600"/>
      <c r="O67" s="600"/>
      <c r="P67" s="600"/>
      <c r="Q67" s="600"/>
      <c r="R67" s="600"/>
      <c r="S67" s="600"/>
      <c r="T67" s="600"/>
      <c r="U67" s="600"/>
      <c r="V67" s="600"/>
      <c r="W67" s="600"/>
      <c r="X67" s="600"/>
      <c r="Y67" s="600"/>
      <c r="Z67" s="600"/>
      <c r="AA67" s="600"/>
      <c r="AB67" s="600"/>
      <c r="AC67" s="600"/>
      <c r="AD67" s="600"/>
      <c r="AE67" s="600"/>
      <c r="AF67" s="600"/>
      <c r="AG67" s="600"/>
      <c r="AH67" s="600"/>
      <c r="AI67" s="600"/>
      <c r="AJ67" s="601"/>
      <c r="AK67" s="602">
        <v>158.24</v>
      </c>
      <c r="AL67" s="602"/>
      <c r="AM67" s="602"/>
      <c r="AN67" s="602"/>
      <c r="AO67" s="602"/>
      <c r="AP67" s="602"/>
      <c r="AQ67" s="602"/>
      <c r="AR67" s="603"/>
      <c r="AS67" s="14"/>
    </row>
    <row r="68" spans="1:45">
      <c r="A68" s="597"/>
      <c r="B68" s="598"/>
      <c r="C68" s="598"/>
      <c r="D68" s="606" t="s">
        <v>358</v>
      </c>
      <c r="E68" s="607"/>
      <c r="F68" s="607"/>
      <c r="G68" s="607"/>
      <c r="H68" s="607"/>
      <c r="I68" s="607"/>
      <c r="J68" s="607"/>
      <c r="K68" s="607"/>
      <c r="L68" s="607"/>
      <c r="M68" s="607"/>
      <c r="N68" s="607"/>
      <c r="O68" s="607"/>
      <c r="P68" s="607"/>
      <c r="Q68" s="607"/>
      <c r="R68" s="607"/>
      <c r="S68" s="607"/>
      <c r="T68" s="607"/>
      <c r="U68" s="607"/>
      <c r="V68" s="607"/>
      <c r="W68" s="607"/>
      <c r="X68" s="607"/>
      <c r="Y68" s="607"/>
      <c r="Z68" s="607"/>
      <c r="AA68" s="607"/>
      <c r="AB68" s="607"/>
      <c r="AC68" s="607"/>
      <c r="AD68" s="607"/>
      <c r="AE68" s="607"/>
      <c r="AF68" s="607"/>
      <c r="AG68" s="607"/>
      <c r="AH68" s="607"/>
      <c r="AI68" s="607"/>
      <c r="AJ68" s="608"/>
      <c r="AK68" s="604"/>
      <c r="AL68" s="604"/>
      <c r="AM68" s="604"/>
      <c r="AN68" s="604"/>
      <c r="AO68" s="604"/>
      <c r="AP68" s="604"/>
      <c r="AQ68" s="604"/>
      <c r="AR68" s="605"/>
      <c r="AS68" s="14"/>
    </row>
    <row r="69" spans="1:45">
      <c r="A69" s="595" t="s">
        <v>518</v>
      </c>
      <c r="B69" s="596"/>
      <c r="C69" s="596"/>
      <c r="D69" s="599" t="s">
        <v>359</v>
      </c>
      <c r="E69" s="600"/>
      <c r="F69" s="600"/>
      <c r="G69" s="600"/>
      <c r="H69" s="600"/>
      <c r="I69" s="600"/>
      <c r="J69" s="600"/>
      <c r="K69" s="600"/>
      <c r="L69" s="600"/>
      <c r="M69" s="600"/>
      <c r="N69" s="600"/>
      <c r="O69" s="600"/>
      <c r="P69" s="600"/>
      <c r="Q69" s="600"/>
      <c r="R69" s="600"/>
      <c r="S69" s="600"/>
      <c r="T69" s="600"/>
      <c r="U69" s="600"/>
      <c r="V69" s="600"/>
      <c r="W69" s="600"/>
      <c r="X69" s="600"/>
      <c r="Y69" s="600"/>
      <c r="Z69" s="600"/>
      <c r="AA69" s="600"/>
      <c r="AB69" s="600"/>
      <c r="AC69" s="600"/>
      <c r="AD69" s="600"/>
      <c r="AE69" s="600"/>
      <c r="AF69" s="600"/>
      <c r="AG69" s="600"/>
      <c r="AH69" s="600"/>
      <c r="AI69" s="600"/>
      <c r="AJ69" s="601"/>
      <c r="AK69" s="602">
        <v>158.24</v>
      </c>
      <c r="AL69" s="602"/>
      <c r="AM69" s="602"/>
      <c r="AN69" s="602"/>
      <c r="AO69" s="602"/>
      <c r="AP69" s="602"/>
      <c r="AQ69" s="602"/>
      <c r="AR69" s="603"/>
      <c r="AS69" s="14"/>
    </row>
    <row r="70" spans="1:45">
      <c r="A70" s="597"/>
      <c r="B70" s="598"/>
      <c r="C70" s="598"/>
      <c r="D70" s="606" t="s">
        <v>360</v>
      </c>
      <c r="E70" s="607"/>
      <c r="F70" s="607"/>
      <c r="G70" s="607"/>
      <c r="H70" s="607"/>
      <c r="I70" s="607"/>
      <c r="J70" s="607"/>
      <c r="K70" s="607"/>
      <c r="L70" s="607"/>
      <c r="M70" s="607"/>
      <c r="N70" s="607"/>
      <c r="O70" s="607"/>
      <c r="P70" s="607"/>
      <c r="Q70" s="607"/>
      <c r="R70" s="607"/>
      <c r="S70" s="607"/>
      <c r="T70" s="607"/>
      <c r="U70" s="607"/>
      <c r="V70" s="607"/>
      <c r="W70" s="607"/>
      <c r="X70" s="607"/>
      <c r="Y70" s="607"/>
      <c r="Z70" s="607"/>
      <c r="AA70" s="607"/>
      <c r="AB70" s="607"/>
      <c r="AC70" s="607"/>
      <c r="AD70" s="607"/>
      <c r="AE70" s="607"/>
      <c r="AF70" s="607"/>
      <c r="AG70" s="607"/>
      <c r="AH70" s="607"/>
      <c r="AI70" s="607"/>
      <c r="AJ70" s="608"/>
      <c r="AK70" s="604"/>
      <c r="AL70" s="604"/>
      <c r="AM70" s="604"/>
      <c r="AN70" s="604"/>
      <c r="AO70" s="604"/>
      <c r="AP70" s="604"/>
      <c r="AQ70" s="604"/>
      <c r="AR70" s="605"/>
      <c r="AS70" s="14"/>
    </row>
    <row r="71" spans="1:45">
      <c r="A71" s="616" t="s">
        <v>519</v>
      </c>
      <c r="B71" s="617"/>
      <c r="C71" s="618"/>
      <c r="D71" s="606" t="s">
        <v>361</v>
      </c>
      <c r="E71" s="607"/>
      <c r="F71" s="607"/>
      <c r="G71" s="607"/>
      <c r="H71" s="607"/>
      <c r="I71" s="607"/>
      <c r="J71" s="607"/>
      <c r="K71" s="607"/>
      <c r="L71" s="607"/>
      <c r="M71" s="607"/>
      <c r="N71" s="607"/>
      <c r="O71" s="607"/>
      <c r="P71" s="607"/>
      <c r="Q71" s="607"/>
      <c r="R71" s="607"/>
      <c r="S71" s="607"/>
      <c r="T71" s="607"/>
      <c r="U71" s="607"/>
      <c r="V71" s="607"/>
      <c r="W71" s="607"/>
      <c r="X71" s="607"/>
      <c r="Y71" s="607"/>
      <c r="Z71" s="607"/>
      <c r="AA71" s="607"/>
      <c r="AB71" s="607"/>
      <c r="AC71" s="607"/>
      <c r="AD71" s="607"/>
      <c r="AE71" s="607"/>
      <c r="AF71" s="607"/>
      <c r="AG71" s="607"/>
      <c r="AH71" s="607"/>
      <c r="AI71" s="607"/>
      <c r="AJ71" s="608"/>
      <c r="AK71" s="622"/>
      <c r="AL71" s="622"/>
      <c r="AM71" s="622"/>
      <c r="AN71" s="622"/>
      <c r="AO71" s="622"/>
      <c r="AP71" s="622"/>
      <c r="AQ71" s="622"/>
      <c r="AR71" s="622"/>
      <c r="AS71" s="14"/>
    </row>
    <row r="72" spans="1:45">
      <c r="A72" s="616" t="s">
        <v>527</v>
      </c>
      <c r="B72" s="617"/>
      <c r="C72" s="618"/>
      <c r="D72" s="623" t="s">
        <v>362</v>
      </c>
      <c r="E72" s="624"/>
      <c r="F72" s="624"/>
      <c r="G72" s="624"/>
      <c r="H72" s="624"/>
      <c r="I72" s="624"/>
      <c r="J72" s="624"/>
      <c r="K72" s="624"/>
      <c r="L72" s="624"/>
      <c r="M72" s="624"/>
      <c r="N72" s="624"/>
      <c r="O72" s="624"/>
      <c r="P72" s="624"/>
      <c r="Q72" s="624"/>
      <c r="R72" s="624"/>
      <c r="S72" s="624"/>
      <c r="T72" s="624"/>
      <c r="U72" s="624"/>
      <c r="V72" s="624"/>
      <c r="W72" s="624"/>
      <c r="X72" s="624"/>
      <c r="Y72" s="624"/>
      <c r="Z72" s="624"/>
      <c r="AA72" s="624"/>
      <c r="AB72" s="624"/>
      <c r="AC72" s="624"/>
      <c r="AD72" s="624"/>
      <c r="AE72" s="624"/>
      <c r="AF72" s="624"/>
      <c r="AG72" s="624"/>
      <c r="AH72" s="624"/>
      <c r="AI72" s="624"/>
      <c r="AJ72" s="625"/>
      <c r="AK72" s="622"/>
      <c r="AL72" s="622"/>
      <c r="AM72" s="622"/>
      <c r="AN72" s="622"/>
      <c r="AO72" s="622"/>
      <c r="AP72" s="622"/>
      <c r="AQ72" s="622"/>
      <c r="AR72" s="622"/>
      <c r="AS72" s="14"/>
    </row>
    <row r="73" spans="1:45">
      <c r="A73" s="616" t="s">
        <v>536</v>
      </c>
      <c r="B73" s="617"/>
      <c r="C73" s="618"/>
      <c r="D73" s="619" t="s">
        <v>363</v>
      </c>
      <c r="E73" s="620"/>
      <c r="F73" s="620"/>
      <c r="G73" s="620"/>
      <c r="H73" s="620"/>
      <c r="I73" s="620"/>
      <c r="J73" s="620"/>
      <c r="K73" s="620"/>
      <c r="L73" s="620"/>
      <c r="M73" s="620"/>
      <c r="N73" s="620"/>
      <c r="O73" s="620"/>
      <c r="P73" s="620"/>
      <c r="Q73" s="620"/>
      <c r="R73" s="620"/>
      <c r="S73" s="620"/>
      <c r="T73" s="620"/>
      <c r="U73" s="620"/>
      <c r="V73" s="620"/>
      <c r="W73" s="620"/>
      <c r="X73" s="620"/>
      <c r="Y73" s="620"/>
      <c r="Z73" s="620"/>
      <c r="AA73" s="620"/>
      <c r="AB73" s="620"/>
      <c r="AC73" s="620"/>
      <c r="AD73" s="620"/>
      <c r="AE73" s="620"/>
      <c r="AF73" s="620"/>
      <c r="AG73" s="620"/>
      <c r="AH73" s="620"/>
      <c r="AI73" s="620"/>
      <c r="AJ73" s="621"/>
      <c r="AK73" s="622">
        <v>12988.58</v>
      </c>
      <c r="AL73" s="622"/>
      <c r="AM73" s="622"/>
      <c r="AN73" s="622"/>
      <c r="AO73" s="622"/>
      <c r="AP73" s="622"/>
      <c r="AQ73" s="622"/>
      <c r="AR73" s="622"/>
      <c r="AS73" s="257"/>
    </row>
    <row r="74" spans="1:45">
      <c r="A74" s="616" t="s">
        <v>537</v>
      </c>
      <c r="B74" s="617"/>
      <c r="C74" s="618"/>
      <c r="D74" s="619" t="s">
        <v>364</v>
      </c>
      <c r="E74" s="620"/>
      <c r="F74" s="620"/>
      <c r="G74" s="620"/>
      <c r="H74" s="620"/>
      <c r="I74" s="620"/>
      <c r="J74" s="620"/>
      <c r="K74" s="620"/>
      <c r="L74" s="620"/>
      <c r="M74" s="620"/>
      <c r="N74" s="620"/>
      <c r="O74" s="620"/>
      <c r="P74" s="620"/>
      <c r="Q74" s="620"/>
      <c r="R74" s="620"/>
      <c r="S74" s="620"/>
      <c r="T74" s="620"/>
      <c r="U74" s="620"/>
      <c r="V74" s="620"/>
      <c r="W74" s="620"/>
      <c r="X74" s="620"/>
      <c r="Y74" s="620"/>
      <c r="Z74" s="620"/>
      <c r="AA74" s="620"/>
      <c r="AB74" s="620"/>
      <c r="AC74" s="620"/>
      <c r="AD74" s="620"/>
      <c r="AE74" s="620"/>
      <c r="AF74" s="620"/>
      <c r="AG74" s="620"/>
      <c r="AH74" s="620"/>
      <c r="AI74" s="620"/>
      <c r="AJ74" s="621"/>
      <c r="AK74" s="622">
        <v>36.159999999999997</v>
      </c>
      <c r="AL74" s="622"/>
      <c r="AM74" s="622"/>
      <c r="AN74" s="622"/>
      <c r="AO74" s="622"/>
      <c r="AP74" s="622"/>
      <c r="AQ74" s="622"/>
      <c r="AR74" s="622"/>
      <c r="AS74" s="14"/>
    </row>
    <row r="75" spans="1:45">
      <c r="A75" s="609" t="s">
        <v>33</v>
      </c>
      <c r="B75" s="610"/>
      <c r="C75" s="611"/>
      <c r="D75" s="612" t="s">
        <v>55</v>
      </c>
      <c r="E75" s="613"/>
      <c r="F75" s="613"/>
      <c r="G75" s="613"/>
      <c r="H75" s="613"/>
      <c r="I75" s="613"/>
      <c r="J75" s="613"/>
      <c r="K75" s="613"/>
      <c r="L75" s="613"/>
      <c r="M75" s="613"/>
      <c r="N75" s="613"/>
      <c r="O75" s="613"/>
      <c r="P75" s="613"/>
      <c r="Q75" s="613"/>
      <c r="R75" s="613"/>
      <c r="S75" s="613"/>
      <c r="T75" s="613"/>
      <c r="U75" s="613"/>
      <c r="V75" s="613"/>
      <c r="W75" s="613"/>
      <c r="X75" s="613"/>
      <c r="Y75" s="613"/>
      <c r="Z75" s="613"/>
      <c r="AA75" s="613"/>
      <c r="AB75" s="613"/>
      <c r="AC75" s="613"/>
      <c r="AD75" s="613"/>
      <c r="AE75" s="613"/>
      <c r="AF75" s="613"/>
      <c r="AG75" s="613"/>
      <c r="AH75" s="613"/>
      <c r="AI75" s="613"/>
      <c r="AJ75" s="614"/>
      <c r="AK75" s="615">
        <v>687.03</v>
      </c>
      <c r="AL75" s="615"/>
      <c r="AM75" s="615"/>
      <c r="AN75" s="615"/>
      <c r="AO75" s="615"/>
      <c r="AP75" s="615"/>
      <c r="AQ75" s="615"/>
      <c r="AR75" s="615"/>
      <c r="AS75" s="14"/>
    </row>
    <row r="76" spans="1:45">
      <c r="A76" s="595" t="s">
        <v>601</v>
      </c>
      <c r="B76" s="596"/>
      <c r="C76" s="596"/>
      <c r="D76" s="599" t="s">
        <v>56</v>
      </c>
      <c r="E76" s="600"/>
      <c r="F76" s="600"/>
      <c r="G76" s="600"/>
      <c r="H76" s="600"/>
      <c r="I76" s="600"/>
      <c r="J76" s="600"/>
      <c r="K76" s="600"/>
      <c r="L76" s="600"/>
      <c r="M76" s="600"/>
      <c r="N76" s="600"/>
      <c r="O76" s="600"/>
      <c r="P76" s="600"/>
      <c r="Q76" s="600"/>
      <c r="R76" s="600"/>
      <c r="S76" s="600"/>
      <c r="T76" s="600"/>
      <c r="U76" s="600"/>
      <c r="V76" s="600"/>
      <c r="W76" s="600"/>
      <c r="X76" s="600"/>
      <c r="Y76" s="600"/>
      <c r="Z76" s="600"/>
      <c r="AA76" s="600"/>
      <c r="AB76" s="600"/>
      <c r="AC76" s="600"/>
      <c r="AD76" s="600"/>
      <c r="AE76" s="600"/>
      <c r="AF76" s="600"/>
      <c r="AG76" s="600"/>
      <c r="AH76" s="600"/>
      <c r="AI76" s="600"/>
      <c r="AJ76" s="601"/>
      <c r="AK76" s="602">
        <v>687.03</v>
      </c>
      <c r="AL76" s="602"/>
      <c r="AM76" s="602"/>
      <c r="AN76" s="602"/>
      <c r="AO76" s="602"/>
      <c r="AP76" s="602"/>
      <c r="AQ76" s="602"/>
      <c r="AR76" s="603"/>
      <c r="AS76" s="14"/>
    </row>
    <row r="77" spans="1:45">
      <c r="A77" s="597"/>
      <c r="B77" s="598"/>
      <c r="C77" s="598"/>
      <c r="D77" s="606" t="s">
        <v>365</v>
      </c>
      <c r="E77" s="607"/>
      <c r="F77" s="607"/>
      <c r="G77" s="607"/>
      <c r="H77" s="607"/>
      <c r="I77" s="607"/>
      <c r="J77" s="607"/>
      <c r="K77" s="607"/>
      <c r="L77" s="607"/>
      <c r="M77" s="607"/>
      <c r="N77" s="607"/>
      <c r="O77" s="607"/>
      <c r="P77" s="607"/>
      <c r="Q77" s="607"/>
      <c r="R77" s="607"/>
      <c r="S77" s="607"/>
      <c r="T77" s="607"/>
      <c r="U77" s="607"/>
      <c r="V77" s="607"/>
      <c r="W77" s="607"/>
      <c r="X77" s="607"/>
      <c r="Y77" s="607"/>
      <c r="Z77" s="607"/>
      <c r="AA77" s="607"/>
      <c r="AB77" s="607"/>
      <c r="AC77" s="607"/>
      <c r="AD77" s="607"/>
      <c r="AE77" s="607"/>
      <c r="AF77" s="607"/>
      <c r="AG77" s="607"/>
      <c r="AH77" s="607"/>
      <c r="AI77" s="607"/>
      <c r="AJ77" s="608"/>
      <c r="AK77" s="604"/>
      <c r="AL77" s="604"/>
      <c r="AM77" s="604"/>
      <c r="AN77" s="604"/>
      <c r="AO77" s="604"/>
      <c r="AP77" s="604"/>
      <c r="AQ77" s="604"/>
      <c r="AR77" s="605"/>
      <c r="AS77" s="14"/>
    </row>
    <row r="78" spans="1:45">
      <c r="A78" s="595" t="s">
        <v>602</v>
      </c>
      <c r="B78" s="596"/>
      <c r="C78" s="596"/>
      <c r="D78" s="599" t="s">
        <v>366</v>
      </c>
      <c r="E78" s="600"/>
      <c r="F78" s="600"/>
      <c r="G78" s="600"/>
      <c r="H78" s="600"/>
      <c r="I78" s="600"/>
      <c r="J78" s="600"/>
      <c r="K78" s="600"/>
      <c r="L78" s="600"/>
      <c r="M78" s="600"/>
      <c r="N78" s="600"/>
      <c r="O78" s="600"/>
      <c r="P78" s="600"/>
      <c r="Q78" s="600"/>
      <c r="R78" s="600"/>
      <c r="S78" s="600"/>
      <c r="T78" s="600"/>
      <c r="U78" s="600"/>
      <c r="V78" s="600"/>
      <c r="W78" s="600"/>
      <c r="X78" s="600"/>
      <c r="Y78" s="600"/>
      <c r="Z78" s="600"/>
      <c r="AA78" s="600"/>
      <c r="AB78" s="600"/>
      <c r="AC78" s="600"/>
      <c r="AD78" s="600"/>
      <c r="AE78" s="600"/>
      <c r="AF78" s="600"/>
      <c r="AG78" s="600"/>
      <c r="AH78" s="600"/>
      <c r="AI78" s="600"/>
      <c r="AJ78" s="601"/>
      <c r="AK78" s="602"/>
      <c r="AL78" s="602"/>
      <c r="AM78" s="602"/>
      <c r="AN78" s="602"/>
      <c r="AO78" s="602"/>
      <c r="AP78" s="602"/>
      <c r="AQ78" s="602"/>
      <c r="AR78" s="603"/>
      <c r="AS78" s="14"/>
    </row>
    <row r="79" spans="1:45">
      <c r="A79" s="597"/>
      <c r="B79" s="598"/>
      <c r="C79" s="598"/>
      <c r="D79" s="606" t="s">
        <v>367</v>
      </c>
      <c r="E79" s="607"/>
      <c r="F79" s="607"/>
      <c r="G79" s="607"/>
      <c r="H79" s="607"/>
      <c r="I79" s="607"/>
      <c r="J79" s="607"/>
      <c r="K79" s="607"/>
      <c r="L79" s="607"/>
      <c r="M79" s="607"/>
      <c r="N79" s="607"/>
      <c r="O79" s="607"/>
      <c r="P79" s="607"/>
      <c r="Q79" s="607"/>
      <c r="R79" s="607"/>
      <c r="S79" s="607"/>
      <c r="T79" s="607"/>
      <c r="U79" s="607"/>
      <c r="V79" s="607"/>
      <c r="W79" s="607"/>
      <c r="X79" s="607"/>
      <c r="Y79" s="607"/>
      <c r="Z79" s="607"/>
      <c r="AA79" s="607"/>
      <c r="AB79" s="607"/>
      <c r="AC79" s="607"/>
      <c r="AD79" s="607"/>
      <c r="AE79" s="607"/>
      <c r="AF79" s="607"/>
      <c r="AG79" s="607"/>
      <c r="AH79" s="607"/>
      <c r="AI79" s="607"/>
      <c r="AJ79" s="608"/>
      <c r="AK79" s="604"/>
      <c r="AL79" s="604"/>
      <c r="AM79" s="604"/>
      <c r="AN79" s="604"/>
      <c r="AO79" s="604"/>
      <c r="AP79" s="604"/>
      <c r="AQ79" s="604"/>
      <c r="AR79" s="605"/>
      <c r="AS79" s="14"/>
    </row>
    <row r="80" spans="1:45" hidden="1"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</row>
    <row r="81" spans="1:47" hidden="1"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516" t="s">
        <v>326</v>
      </c>
      <c r="AO81" s="516"/>
      <c r="AP81" s="516"/>
      <c r="AQ81" s="516"/>
      <c r="AR81" s="516"/>
      <c r="AS81" s="516"/>
    </row>
    <row r="82" spans="1:47" hidden="1">
      <c r="A82" s="517" t="s">
        <v>338</v>
      </c>
      <c r="B82" s="517"/>
      <c r="C82" s="517"/>
      <c r="D82" s="517"/>
      <c r="E82" s="517"/>
      <c r="F82" s="517"/>
      <c r="G82" s="517"/>
      <c r="H82" s="517"/>
      <c r="I82" s="517"/>
      <c r="J82" s="517"/>
      <c r="K82" s="517"/>
      <c r="L82" s="517"/>
      <c r="M82" s="517"/>
      <c r="N82" s="517"/>
      <c r="O82" s="517"/>
      <c r="P82" s="517"/>
      <c r="Q82" s="517"/>
      <c r="R82" s="517"/>
      <c r="S82" s="517"/>
      <c r="T82" s="517"/>
      <c r="U82" s="517"/>
      <c r="V82" s="517"/>
      <c r="W82" s="517"/>
      <c r="X82" s="517"/>
      <c r="Y82" s="517"/>
      <c r="Z82" s="517"/>
      <c r="AA82" s="517"/>
      <c r="AB82" s="517"/>
      <c r="AC82" s="517"/>
      <c r="AD82" s="517"/>
      <c r="AE82" s="517"/>
      <c r="AF82" s="517"/>
      <c r="AG82" s="517"/>
      <c r="AH82" s="517"/>
      <c r="AI82" s="517"/>
      <c r="AJ82" s="517"/>
      <c r="AK82" s="517"/>
      <c r="AL82" s="517"/>
      <c r="AM82" s="517"/>
      <c r="AN82" s="517"/>
      <c r="AO82" s="517"/>
      <c r="AP82" s="517"/>
      <c r="AQ82" s="517"/>
      <c r="AR82" s="517"/>
      <c r="AS82" s="517"/>
    </row>
    <row r="83" spans="1:47" hidden="1">
      <c r="A83" s="594" t="s">
        <v>39</v>
      </c>
      <c r="B83" s="594"/>
      <c r="C83" s="594"/>
      <c r="D83" s="594"/>
      <c r="E83" s="594"/>
      <c r="F83" s="594"/>
      <c r="G83" s="594"/>
      <c r="H83" s="594"/>
      <c r="I83" s="594"/>
      <c r="J83" s="594"/>
      <c r="K83" s="594"/>
      <c r="L83" s="594"/>
      <c r="M83" s="594"/>
      <c r="N83" s="594"/>
      <c r="O83" s="594"/>
      <c r="P83" s="594"/>
      <c r="Q83" s="594"/>
      <c r="R83" s="594"/>
      <c r="S83" s="594"/>
      <c r="T83" s="594"/>
      <c r="U83" s="594"/>
      <c r="V83" s="594"/>
      <c r="W83" s="594"/>
      <c r="X83" s="594"/>
      <c r="Y83" s="594"/>
      <c r="Z83" s="594"/>
      <c r="AA83" s="594"/>
      <c r="AB83" s="594"/>
      <c r="AC83" s="594"/>
      <c r="AD83" s="594"/>
      <c r="AE83" s="594"/>
      <c r="AF83" s="594"/>
      <c r="AG83" s="594"/>
      <c r="AH83" s="594"/>
      <c r="AI83" s="594"/>
      <c r="AJ83" s="594"/>
      <c r="AK83" s="594"/>
      <c r="AL83" s="594"/>
      <c r="AM83" s="594"/>
      <c r="AN83" s="594"/>
      <c r="AO83" s="594"/>
      <c r="AP83" s="594"/>
      <c r="AQ83" s="594"/>
      <c r="AR83" s="594"/>
      <c r="AS83" s="594"/>
    </row>
    <row r="84" spans="1:47" ht="12.75" hidden="1" customHeight="1">
      <c r="A84" s="519" t="s">
        <v>23</v>
      </c>
      <c r="B84" s="519"/>
      <c r="C84" s="519"/>
      <c r="D84" s="519"/>
      <c r="E84" s="519"/>
      <c r="F84" s="519"/>
      <c r="G84" s="519"/>
      <c r="H84" s="519"/>
      <c r="I84" s="519"/>
      <c r="J84" s="587" t="s">
        <v>40</v>
      </c>
      <c r="K84" s="587"/>
      <c r="L84" s="587"/>
      <c r="M84" s="587" t="s">
        <v>41</v>
      </c>
      <c r="N84" s="587"/>
      <c r="O84" s="587"/>
      <c r="P84" s="586" t="s">
        <v>79</v>
      </c>
      <c r="Q84" s="586"/>
      <c r="R84" s="586"/>
      <c r="S84" s="586"/>
      <c r="T84" s="586"/>
      <c r="U84" s="586"/>
      <c r="V84" s="586"/>
      <c r="W84" s="586"/>
      <c r="X84" s="586"/>
      <c r="Y84" s="586"/>
      <c r="Z84" s="586"/>
      <c r="AA84" s="586"/>
      <c r="AB84" s="586"/>
      <c r="AC84" s="586"/>
      <c r="AD84" s="586"/>
      <c r="AE84" s="586"/>
      <c r="AF84" s="586"/>
      <c r="AG84" s="586"/>
      <c r="AH84" s="586"/>
      <c r="AI84" s="586"/>
      <c r="AJ84" s="586"/>
      <c r="AK84" s="586"/>
      <c r="AL84" s="586"/>
      <c r="AM84" s="586"/>
      <c r="AN84" s="586"/>
      <c r="AO84" s="586"/>
      <c r="AP84" s="586"/>
      <c r="AQ84" s="586"/>
      <c r="AR84" s="586"/>
      <c r="AS84" s="586"/>
    </row>
    <row r="85" spans="1:47" ht="12.75" hidden="1" customHeight="1">
      <c r="A85" s="519"/>
      <c r="B85" s="519"/>
      <c r="C85" s="519"/>
      <c r="D85" s="519"/>
      <c r="E85" s="519"/>
      <c r="F85" s="519"/>
      <c r="G85" s="519"/>
      <c r="H85" s="519"/>
      <c r="I85" s="519"/>
      <c r="J85" s="587"/>
      <c r="K85" s="587"/>
      <c r="L85" s="587"/>
      <c r="M85" s="587"/>
      <c r="N85" s="587"/>
      <c r="O85" s="587"/>
      <c r="P85" s="586" t="s">
        <v>42</v>
      </c>
      <c r="Q85" s="586"/>
      <c r="R85" s="586"/>
      <c r="S85" s="586"/>
      <c r="T85" s="586"/>
      <c r="U85" s="586" t="s">
        <v>28</v>
      </c>
      <c r="V85" s="586"/>
      <c r="W85" s="586"/>
      <c r="X85" s="586"/>
      <c r="Y85" s="586"/>
      <c r="Z85" s="586"/>
      <c r="AA85" s="586"/>
      <c r="AB85" s="586"/>
      <c r="AC85" s="586"/>
      <c r="AD85" s="586"/>
      <c r="AE85" s="586"/>
      <c r="AF85" s="586"/>
      <c r="AG85" s="586"/>
      <c r="AH85" s="586"/>
      <c r="AI85" s="586"/>
      <c r="AJ85" s="586"/>
      <c r="AK85" s="586"/>
      <c r="AL85" s="586"/>
      <c r="AM85" s="586"/>
      <c r="AN85" s="586"/>
      <c r="AO85" s="586"/>
      <c r="AP85" s="586"/>
      <c r="AQ85" s="586"/>
      <c r="AR85" s="586"/>
      <c r="AS85" s="586"/>
    </row>
    <row r="86" spans="1:47" ht="79.5" hidden="1" customHeight="1">
      <c r="A86" s="519"/>
      <c r="B86" s="519"/>
      <c r="C86" s="519"/>
      <c r="D86" s="519"/>
      <c r="E86" s="519"/>
      <c r="F86" s="519"/>
      <c r="G86" s="519"/>
      <c r="H86" s="519"/>
      <c r="I86" s="519"/>
      <c r="J86" s="587"/>
      <c r="K86" s="587"/>
      <c r="L86" s="587"/>
      <c r="M86" s="587"/>
      <c r="N86" s="587"/>
      <c r="O86" s="587"/>
      <c r="P86" s="586"/>
      <c r="Q86" s="586"/>
      <c r="R86" s="586"/>
      <c r="S86" s="586"/>
      <c r="T86" s="586"/>
      <c r="U86" s="587" t="s">
        <v>325</v>
      </c>
      <c r="V86" s="587"/>
      <c r="W86" s="587"/>
      <c r="X86" s="587"/>
      <c r="Y86" s="587"/>
      <c r="Z86" s="587" t="s">
        <v>43</v>
      </c>
      <c r="AA86" s="587"/>
      <c r="AB86" s="587"/>
      <c r="AC86" s="587"/>
      <c r="AD86" s="587" t="s">
        <v>44</v>
      </c>
      <c r="AE86" s="587"/>
      <c r="AF86" s="587"/>
      <c r="AG86" s="587"/>
      <c r="AH86" s="587" t="s">
        <v>45</v>
      </c>
      <c r="AI86" s="587"/>
      <c r="AJ86" s="587"/>
      <c r="AK86" s="587"/>
      <c r="AL86" s="587" t="s">
        <v>46</v>
      </c>
      <c r="AM86" s="587"/>
      <c r="AN86" s="587"/>
      <c r="AO86" s="587"/>
      <c r="AP86" s="587"/>
      <c r="AQ86" s="587"/>
      <c r="AR86" s="587"/>
      <c r="AS86" s="587"/>
    </row>
    <row r="87" spans="1:47" ht="32.25" hidden="1" customHeight="1">
      <c r="A87" s="519"/>
      <c r="B87" s="519"/>
      <c r="C87" s="519"/>
      <c r="D87" s="519"/>
      <c r="E87" s="519"/>
      <c r="F87" s="519"/>
      <c r="G87" s="519"/>
      <c r="H87" s="519"/>
      <c r="I87" s="519"/>
      <c r="J87" s="587"/>
      <c r="K87" s="587"/>
      <c r="L87" s="587"/>
      <c r="M87" s="587"/>
      <c r="N87" s="587"/>
      <c r="O87" s="587"/>
      <c r="P87" s="586"/>
      <c r="Q87" s="586"/>
      <c r="R87" s="586"/>
      <c r="S87" s="586"/>
      <c r="T87" s="586"/>
      <c r="U87" s="587"/>
      <c r="V87" s="587"/>
      <c r="W87" s="587"/>
      <c r="X87" s="587"/>
      <c r="Y87" s="587"/>
      <c r="Z87" s="587"/>
      <c r="AA87" s="587"/>
      <c r="AB87" s="587"/>
      <c r="AC87" s="587"/>
      <c r="AD87" s="587"/>
      <c r="AE87" s="587"/>
      <c r="AF87" s="587"/>
      <c r="AG87" s="587"/>
      <c r="AH87" s="587"/>
      <c r="AI87" s="587"/>
      <c r="AJ87" s="587"/>
      <c r="AK87" s="587"/>
      <c r="AL87" s="587" t="s">
        <v>42</v>
      </c>
      <c r="AM87" s="587"/>
      <c r="AN87" s="587"/>
      <c r="AO87" s="587"/>
      <c r="AP87" s="587" t="s">
        <v>47</v>
      </c>
      <c r="AQ87" s="587"/>
      <c r="AR87" s="587"/>
      <c r="AS87" s="587"/>
    </row>
    <row r="88" spans="1:47" ht="16.149999999999999" hidden="1" customHeight="1">
      <c r="A88" s="579">
        <v>1</v>
      </c>
      <c r="B88" s="580"/>
      <c r="C88" s="580"/>
      <c r="D88" s="580"/>
      <c r="E88" s="580"/>
      <c r="F88" s="580"/>
      <c r="G88" s="580"/>
      <c r="H88" s="580"/>
      <c r="I88" s="581"/>
      <c r="J88" s="579">
        <v>2</v>
      </c>
      <c r="K88" s="580"/>
      <c r="L88" s="580"/>
      <c r="M88" s="580">
        <v>3</v>
      </c>
      <c r="N88" s="580"/>
      <c r="O88" s="580"/>
      <c r="P88" s="580">
        <v>4</v>
      </c>
      <c r="Q88" s="580"/>
      <c r="R88" s="580"/>
      <c r="S88" s="580"/>
      <c r="T88" s="580"/>
      <c r="U88" s="580">
        <v>5</v>
      </c>
      <c r="V88" s="580"/>
      <c r="W88" s="580"/>
      <c r="X88" s="580"/>
      <c r="Y88" s="581"/>
      <c r="Z88" s="579">
        <v>6</v>
      </c>
      <c r="AA88" s="580"/>
      <c r="AB88" s="580"/>
      <c r="AC88" s="581"/>
      <c r="AD88" s="579">
        <v>7</v>
      </c>
      <c r="AE88" s="580"/>
      <c r="AF88" s="580"/>
      <c r="AG88" s="581"/>
      <c r="AH88" s="579">
        <v>8</v>
      </c>
      <c r="AI88" s="580"/>
      <c r="AJ88" s="580"/>
      <c r="AK88" s="581"/>
      <c r="AL88" s="579">
        <v>9</v>
      </c>
      <c r="AM88" s="580"/>
      <c r="AN88" s="580"/>
      <c r="AO88" s="581"/>
      <c r="AP88" s="579">
        <v>10</v>
      </c>
      <c r="AQ88" s="580"/>
      <c r="AR88" s="580"/>
      <c r="AS88" s="581"/>
    </row>
    <row r="89" spans="1:47" s="2" customFormat="1" ht="16.149999999999999" hidden="1" customHeight="1">
      <c r="A89" s="582">
        <v>2017</v>
      </c>
      <c r="B89" s="583"/>
      <c r="C89" s="583"/>
      <c r="D89" s="583"/>
      <c r="E89" s="583"/>
      <c r="F89" s="583"/>
      <c r="G89" s="583"/>
      <c r="H89" s="583"/>
      <c r="I89" s="583"/>
      <c r="J89" s="583"/>
      <c r="K89" s="583"/>
      <c r="L89" s="583"/>
      <c r="M89" s="583"/>
      <c r="N89" s="583"/>
      <c r="O89" s="583"/>
      <c r="P89" s="583"/>
      <c r="Q89" s="583"/>
      <c r="R89" s="583"/>
      <c r="S89" s="583"/>
      <c r="T89" s="583"/>
      <c r="U89" s="583"/>
      <c r="V89" s="583"/>
      <c r="W89" s="583"/>
      <c r="X89" s="583"/>
      <c r="Y89" s="583"/>
      <c r="Z89" s="583"/>
      <c r="AA89" s="583"/>
      <c r="AB89" s="583"/>
      <c r="AC89" s="583"/>
      <c r="AD89" s="583"/>
      <c r="AE89" s="583"/>
      <c r="AF89" s="583"/>
      <c r="AG89" s="583"/>
      <c r="AH89" s="583"/>
      <c r="AI89" s="583"/>
      <c r="AJ89" s="583"/>
      <c r="AK89" s="583"/>
      <c r="AL89" s="583"/>
      <c r="AM89" s="583"/>
      <c r="AN89" s="583"/>
      <c r="AO89" s="583"/>
      <c r="AP89" s="583"/>
      <c r="AQ89" s="583"/>
      <c r="AR89" s="583"/>
      <c r="AS89" s="584"/>
    </row>
    <row r="90" spans="1:47" hidden="1">
      <c r="A90" s="551" t="s">
        <v>48</v>
      </c>
      <c r="B90" s="552"/>
      <c r="C90" s="552"/>
      <c r="D90" s="552"/>
      <c r="E90" s="552"/>
      <c r="F90" s="552"/>
      <c r="G90" s="552"/>
      <c r="H90" s="552"/>
      <c r="I90" s="553"/>
      <c r="J90" s="513">
        <v>100</v>
      </c>
      <c r="K90" s="513"/>
      <c r="L90" s="513"/>
      <c r="M90" s="585" t="s">
        <v>49</v>
      </c>
      <c r="N90" s="585"/>
      <c r="O90" s="585"/>
      <c r="P90" s="578">
        <f>P91+P93+P97+P98+P99+P100+P101</f>
        <v>0</v>
      </c>
      <c r="Q90" s="578"/>
      <c r="R90" s="578"/>
      <c r="S90" s="578"/>
      <c r="T90" s="578"/>
      <c r="U90" s="578">
        <f>U93</f>
        <v>0</v>
      </c>
      <c r="V90" s="578"/>
      <c r="W90" s="578"/>
      <c r="X90" s="578"/>
      <c r="Y90" s="578"/>
      <c r="Z90" s="578">
        <f>Z99</f>
        <v>0</v>
      </c>
      <c r="AA90" s="578"/>
      <c r="AB90" s="578"/>
      <c r="AC90" s="578"/>
      <c r="AD90" s="578">
        <f>AD99</f>
        <v>0</v>
      </c>
      <c r="AE90" s="578"/>
      <c r="AF90" s="578"/>
      <c r="AG90" s="578"/>
      <c r="AH90" s="501">
        <f>AH93</f>
        <v>0</v>
      </c>
      <c r="AI90" s="501"/>
      <c r="AJ90" s="501"/>
      <c r="AK90" s="501"/>
      <c r="AL90" s="501">
        <f>AL93+AL97+AL98+AL100</f>
        <v>0</v>
      </c>
      <c r="AM90" s="501"/>
      <c r="AN90" s="501"/>
      <c r="AO90" s="501"/>
      <c r="AP90" s="501">
        <f>AP93+AP100</f>
        <v>0</v>
      </c>
      <c r="AQ90" s="501"/>
      <c r="AR90" s="501"/>
      <c r="AS90" s="501"/>
      <c r="AT90" s="8"/>
      <c r="AU90" s="8"/>
    </row>
    <row r="91" spans="1:47" hidden="1">
      <c r="A91" s="569" t="s">
        <v>287</v>
      </c>
      <c r="B91" s="570"/>
      <c r="C91" s="570"/>
      <c r="D91" s="570"/>
      <c r="E91" s="570"/>
      <c r="F91" s="570"/>
      <c r="G91" s="570"/>
      <c r="H91" s="570"/>
      <c r="I91" s="571"/>
      <c r="J91" s="513">
        <v>110</v>
      </c>
      <c r="K91" s="513"/>
      <c r="L91" s="513"/>
      <c r="M91" s="513">
        <v>120</v>
      </c>
      <c r="N91" s="513"/>
      <c r="O91" s="513"/>
      <c r="P91" s="578">
        <f>AL91</f>
        <v>0</v>
      </c>
      <c r="Q91" s="578"/>
      <c r="R91" s="578"/>
      <c r="S91" s="578"/>
      <c r="T91" s="578"/>
      <c r="U91" s="578" t="s">
        <v>49</v>
      </c>
      <c r="V91" s="578"/>
      <c r="W91" s="578"/>
      <c r="X91" s="578"/>
      <c r="Y91" s="578"/>
      <c r="Z91" s="578" t="s">
        <v>49</v>
      </c>
      <c r="AA91" s="578"/>
      <c r="AB91" s="578"/>
      <c r="AC91" s="578"/>
      <c r="AD91" s="578" t="s">
        <v>49</v>
      </c>
      <c r="AE91" s="578"/>
      <c r="AF91" s="578"/>
      <c r="AG91" s="578"/>
      <c r="AH91" s="501" t="s">
        <v>49</v>
      </c>
      <c r="AI91" s="501"/>
      <c r="AJ91" s="501"/>
      <c r="AK91" s="501"/>
      <c r="AL91" s="501"/>
      <c r="AM91" s="501"/>
      <c r="AN91" s="501"/>
      <c r="AO91" s="501"/>
      <c r="AP91" s="501" t="s">
        <v>49</v>
      </c>
      <c r="AQ91" s="501"/>
      <c r="AR91" s="501"/>
      <c r="AS91" s="501"/>
      <c r="AT91" s="8"/>
      <c r="AU91" s="8"/>
    </row>
    <row r="92" spans="1:47" ht="12.75" hidden="1" customHeight="1">
      <c r="A92" s="563" t="s">
        <v>288</v>
      </c>
      <c r="B92" s="564"/>
      <c r="C92" s="564"/>
      <c r="D92" s="564"/>
      <c r="E92" s="564"/>
      <c r="F92" s="564"/>
      <c r="G92" s="564"/>
      <c r="H92" s="564"/>
      <c r="I92" s="565"/>
      <c r="J92" s="513"/>
      <c r="K92" s="513"/>
      <c r="L92" s="513"/>
      <c r="M92" s="513"/>
      <c r="N92" s="513"/>
      <c r="O92" s="513"/>
      <c r="P92" s="578"/>
      <c r="Q92" s="578"/>
      <c r="R92" s="578"/>
      <c r="S92" s="578"/>
      <c r="T92" s="578"/>
      <c r="U92" s="578"/>
      <c r="V92" s="578"/>
      <c r="W92" s="578"/>
      <c r="X92" s="578"/>
      <c r="Y92" s="578"/>
      <c r="Z92" s="578"/>
      <c r="AA92" s="578"/>
      <c r="AB92" s="578"/>
      <c r="AC92" s="578"/>
      <c r="AD92" s="578"/>
      <c r="AE92" s="578"/>
      <c r="AF92" s="578"/>
      <c r="AG92" s="578"/>
      <c r="AH92" s="501"/>
      <c r="AI92" s="501"/>
      <c r="AJ92" s="501"/>
      <c r="AK92" s="501"/>
      <c r="AL92" s="501"/>
      <c r="AM92" s="501"/>
      <c r="AN92" s="501"/>
      <c r="AO92" s="501"/>
      <c r="AP92" s="501"/>
      <c r="AQ92" s="501"/>
      <c r="AR92" s="501"/>
      <c r="AS92" s="501"/>
      <c r="AT92" s="8"/>
      <c r="AU92" s="8"/>
    </row>
    <row r="93" spans="1:47" ht="12.75" hidden="1" customHeight="1">
      <c r="A93" s="574" t="s">
        <v>289</v>
      </c>
      <c r="B93" s="575"/>
      <c r="C93" s="575"/>
      <c r="D93" s="575"/>
      <c r="E93" s="575"/>
      <c r="F93" s="575"/>
      <c r="G93" s="575"/>
      <c r="H93" s="575"/>
      <c r="I93" s="576"/>
      <c r="J93" s="513">
        <v>120</v>
      </c>
      <c r="K93" s="513"/>
      <c r="L93" s="513"/>
      <c r="M93" s="513">
        <v>130</v>
      </c>
      <c r="N93" s="513"/>
      <c r="O93" s="513"/>
      <c r="P93" s="578">
        <f>P94+P96</f>
        <v>0</v>
      </c>
      <c r="Q93" s="578"/>
      <c r="R93" s="578"/>
      <c r="S93" s="578"/>
      <c r="T93" s="578"/>
      <c r="U93" s="578">
        <f>U94+U96</f>
        <v>0</v>
      </c>
      <c r="V93" s="578"/>
      <c r="W93" s="578"/>
      <c r="X93" s="578"/>
      <c r="Y93" s="578"/>
      <c r="Z93" s="578" t="s">
        <v>49</v>
      </c>
      <c r="AA93" s="578"/>
      <c r="AB93" s="578"/>
      <c r="AC93" s="578"/>
      <c r="AD93" s="578" t="s">
        <v>49</v>
      </c>
      <c r="AE93" s="578"/>
      <c r="AF93" s="578"/>
      <c r="AG93" s="578"/>
      <c r="AH93" s="501">
        <f>AH94+AH96</f>
        <v>0</v>
      </c>
      <c r="AI93" s="501"/>
      <c r="AJ93" s="501"/>
      <c r="AK93" s="501"/>
      <c r="AL93" s="501">
        <f>AL94+AL96</f>
        <v>0</v>
      </c>
      <c r="AM93" s="501"/>
      <c r="AN93" s="501"/>
      <c r="AO93" s="501"/>
      <c r="AP93" s="501">
        <f t="shared" ref="AP93" si="0">AP94+AP96</f>
        <v>0</v>
      </c>
      <c r="AQ93" s="501"/>
      <c r="AR93" s="501"/>
      <c r="AS93" s="501"/>
      <c r="AT93" s="8"/>
      <c r="AU93" s="8"/>
    </row>
    <row r="94" spans="1:47" hidden="1">
      <c r="A94" s="569" t="s">
        <v>290</v>
      </c>
      <c r="B94" s="570"/>
      <c r="C94" s="570"/>
      <c r="D94" s="570"/>
      <c r="E94" s="570"/>
      <c r="F94" s="570"/>
      <c r="G94" s="570"/>
      <c r="H94" s="570"/>
      <c r="I94" s="571"/>
      <c r="J94" s="501"/>
      <c r="K94" s="501"/>
      <c r="L94" s="501"/>
      <c r="M94" s="513">
        <v>130</v>
      </c>
      <c r="N94" s="513"/>
      <c r="O94" s="513"/>
      <c r="P94" s="578">
        <f>U94+AH94+AL94+AP94</f>
        <v>0</v>
      </c>
      <c r="Q94" s="578"/>
      <c r="R94" s="578"/>
      <c r="S94" s="578"/>
      <c r="T94" s="578"/>
      <c r="U94" s="578"/>
      <c r="V94" s="578"/>
      <c r="W94" s="578"/>
      <c r="X94" s="578"/>
      <c r="Y94" s="578"/>
      <c r="Z94" s="578" t="s">
        <v>49</v>
      </c>
      <c r="AA94" s="578"/>
      <c r="AB94" s="578"/>
      <c r="AC94" s="578"/>
      <c r="AD94" s="578" t="s">
        <v>49</v>
      </c>
      <c r="AE94" s="578"/>
      <c r="AF94" s="578"/>
      <c r="AG94" s="578"/>
      <c r="AH94" s="578"/>
      <c r="AI94" s="578"/>
      <c r="AJ94" s="578"/>
      <c r="AK94" s="578"/>
      <c r="AL94" s="501"/>
      <c r="AM94" s="501"/>
      <c r="AN94" s="501"/>
      <c r="AO94" s="501"/>
      <c r="AP94" s="501"/>
      <c r="AQ94" s="501"/>
      <c r="AR94" s="501"/>
      <c r="AS94" s="501"/>
      <c r="AT94" s="8"/>
      <c r="AU94" s="8"/>
    </row>
    <row r="95" spans="1:47" ht="12.75" hidden="1" customHeight="1">
      <c r="A95" s="563" t="s">
        <v>291</v>
      </c>
      <c r="B95" s="564"/>
      <c r="C95" s="564"/>
      <c r="D95" s="564"/>
      <c r="E95" s="564"/>
      <c r="F95" s="564"/>
      <c r="G95" s="564"/>
      <c r="H95" s="564"/>
      <c r="I95" s="565"/>
      <c r="J95" s="501"/>
      <c r="K95" s="501"/>
      <c r="L95" s="501"/>
      <c r="M95" s="513"/>
      <c r="N95" s="513"/>
      <c r="O95" s="513"/>
      <c r="P95" s="578"/>
      <c r="Q95" s="578"/>
      <c r="R95" s="578"/>
      <c r="S95" s="578"/>
      <c r="T95" s="578"/>
      <c r="U95" s="578"/>
      <c r="V95" s="578"/>
      <c r="W95" s="578"/>
      <c r="X95" s="578"/>
      <c r="Y95" s="578"/>
      <c r="Z95" s="578"/>
      <c r="AA95" s="578"/>
      <c r="AB95" s="578"/>
      <c r="AC95" s="578"/>
      <c r="AD95" s="578"/>
      <c r="AE95" s="578"/>
      <c r="AF95" s="578"/>
      <c r="AG95" s="578"/>
      <c r="AH95" s="578"/>
      <c r="AI95" s="578"/>
      <c r="AJ95" s="578"/>
      <c r="AK95" s="578"/>
      <c r="AL95" s="501"/>
      <c r="AM95" s="501"/>
      <c r="AN95" s="501"/>
      <c r="AO95" s="501"/>
      <c r="AP95" s="501"/>
      <c r="AQ95" s="501"/>
      <c r="AR95" s="501"/>
      <c r="AS95" s="501"/>
      <c r="AT95" s="8"/>
      <c r="AU95" s="8"/>
    </row>
    <row r="96" spans="1:47" ht="12.75" hidden="1" customHeight="1">
      <c r="A96" s="574" t="s">
        <v>292</v>
      </c>
      <c r="B96" s="575"/>
      <c r="C96" s="575"/>
      <c r="D96" s="575"/>
      <c r="E96" s="575"/>
      <c r="F96" s="575"/>
      <c r="G96" s="575"/>
      <c r="H96" s="575"/>
      <c r="I96" s="576"/>
      <c r="J96" s="501"/>
      <c r="K96" s="501"/>
      <c r="L96" s="501"/>
      <c r="M96" s="513">
        <v>130</v>
      </c>
      <c r="N96" s="513"/>
      <c r="O96" s="513"/>
      <c r="P96" s="578">
        <f>U96+AH96+AL96+AP96</f>
        <v>0</v>
      </c>
      <c r="Q96" s="578"/>
      <c r="R96" s="578"/>
      <c r="S96" s="578"/>
      <c r="T96" s="578"/>
      <c r="U96" s="515"/>
      <c r="V96" s="515"/>
      <c r="W96" s="515"/>
      <c r="X96" s="515"/>
      <c r="Y96" s="515"/>
      <c r="Z96" s="578" t="s">
        <v>49</v>
      </c>
      <c r="AA96" s="578"/>
      <c r="AB96" s="578"/>
      <c r="AC96" s="578"/>
      <c r="AD96" s="578" t="s">
        <v>49</v>
      </c>
      <c r="AE96" s="578"/>
      <c r="AF96" s="578"/>
      <c r="AG96" s="578"/>
      <c r="AH96" s="578"/>
      <c r="AI96" s="578"/>
      <c r="AJ96" s="578"/>
      <c r="AK96" s="578"/>
      <c r="AL96" s="501"/>
      <c r="AM96" s="501"/>
      <c r="AN96" s="501"/>
      <c r="AO96" s="501"/>
      <c r="AP96" s="501"/>
      <c r="AQ96" s="501"/>
      <c r="AR96" s="501"/>
      <c r="AS96" s="501"/>
      <c r="AT96" s="8"/>
      <c r="AU96" s="8"/>
    </row>
    <row r="97" spans="1:47" ht="25.5" hidden="1" customHeight="1">
      <c r="A97" s="574" t="s">
        <v>293</v>
      </c>
      <c r="B97" s="575"/>
      <c r="C97" s="575"/>
      <c r="D97" s="575"/>
      <c r="E97" s="575"/>
      <c r="F97" s="575"/>
      <c r="G97" s="575"/>
      <c r="H97" s="575"/>
      <c r="I97" s="576"/>
      <c r="J97" s="513">
        <v>130</v>
      </c>
      <c r="K97" s="513"/>
      <c r="L97" s="513"/>
      <c r="M97" s="513">
        <v>140</v>
      </c>
      <c r="N97" s="513"/>
      <c r="O97" s="513"/>
      <c r="P97" s="578">
        <f>AL97</f>
        <v>0</v>
      </c>
      <c r="Q97" s="578"/>
      <c r="R97" s="578"/>
      <c r="S97" s="578"/>
      <c r="T97" s="578"/>
      <c r="U97" s="578" t="s">
        <v>49</v>
      </c>
      <c r="V97" s="578"/>
      <c r="W97" s="578"/>
      <c r="X97" s="578"/>
      <c r="Y97" s="578"/>
      <c r="Z97" s="578" t="s">
        <v>49</v>
      </c>
      <c r="AA97" s="578"/>
      <c r="AB97" s="578"/>
      <c r="AC97" s="578"/>
      <c r="AD97" s="578" t="s">
        <v>49</v>
      </c>
      <c r="AE97" s="578"/>
      <c r="AF97" s="578"/>
      <c r="AG97" s="578"/>
      <c r="AH97" s="501" t="s">
        <v>49</v>
      </c>
      <c r="AI97" s="501"/>
      <c r="AJ97" s="501"/>
      <c r="AK97" s="501"/>
      <c r="AL97" s="501"/>
      <c r="AM97" s="501"/>
      <c r="AN97" s="501"/>
      <c r="AO97" s="501"/>
      <c r="AP97" s="501" t="s">
        <v>49</v>
      </c>
      <c r="AQ97" s="501"/>
      <c r="AR97" s="501"/>
      <c r="AS97" s="501"/>
      <c r="AT97" s="8"/>
      <c r="AU97" s="8"/>
    </row>
    <row r="98" spans="1:47" ht="51" hidden="1" customHeight="1">
      <c r="A98" s="574" t="s">
        <v>294</v>
      </c>
      <c r="B98" s="575"/>
      <c r="C98" s="575"/>
      <c r="D98" s="575"/>
      <c r="E98" s="575"/>
      <c r="F98" s="575"/>
      <c r="G98" s="575"/>
      <c r="H98" s="575"/>
      <c r="I98" s="576"/>
      <c r="J98" s="513">
        <v>140</v>
      </c>
      <c r="K98" s="513"/>
      <c r="L98" s="513"/>
      <c r="M98" s="513">
        <v>150</v>
      </c>
      <c r="N98" s="513"/>
      <c r="O98" s="513"/>
      <c r="P98" s="578">
        <f>AL98</f>
        <v>0</v>
      </c>
      <c r="Q98" s="578"/>
      <c r="R98" s="578"/>
      <c r="S98" s="578"/>
      <c r="T98" s="578"/>
      <c r="U98" s="578" t="s">
        <v>49</v>
      </c>
      <c r="V98" s="578"/>
      <c r="W98" s="578"/>
      <c r="X98" s="578"/>
      <c r="Y98" s="578"/>
      <c r="Z98" s="578" t="s">
        <v>49</v>
      </c>
      <c r="AA98" s="578"/>
      <c r="AB98" s="578"/>
      <c r="AC98" s="578"/>
      <c r="AD98" s="578" t="s">
        <v>49</v>
      </c>
      <c r="AE98" s="578"/>
      <c r="AF98" s="578"/>
      <c r="AG98" s="578"/>
      <c r="AH98" s="501" t="s">
        <v>49</v>
      </c>
      <c r="AI98" s="501"/>
      <c r="AJ98" s="501"/>
      <c r="AK98" s="501"/>
      <c r="AL98" s="501"/>
      <c r="AM98" s="501"/>
      <c r="AN98" s="501"/>
      <c r="AO98" s="501"/>
      <c r="AP98" s="501" t="s">
        <v>49</v>
      </c>
      <c r="AQ98" s="501"/>
      <c r="AR98" s="501"/>
      <c r="AS98" s="501"/>
      <c r="AT98" s="8"/>
      <c r="AU98" s="8"/>
    </row>
    <row r="99" spans="1:47" hidden="1">
      <c r="A99" s="574" t="s">
        <v>295</v>
      </c>
      <c r="B99" s="575"/>
      <c r="C99" s="575"/>
      <c r="D99" s="575"/>
      <c r="E99" s="575"/>
      <c r="F99" s="575"/>
      <c r="G99" s="575"/>
      <c r="H99" s="575"/>
      <c r="I99" s="576"/>
      <c r="J99" s="513">
        <v>150</v>
      </c>
      <c r="K99" s="513"/>
      <c r="L99" s="513"/>
      <c r="M99" s="554">
        <v>180</v>
      </c>
      <c r="N99" s="555"/>
      <c r="O99" s="556"/>
      <c r="P99" s="548">
        <f>AD99+Z99</f>
        <v>0</v>
      </c>
      <c r="Q99" s="549"/>
      <c r="R99" s="549"/>
      <c r="S99" s="549"/>
      <c r="T99" s="550"/>
      <c r="U99" s="548" t="s">
        <v>49</v>
      </c>
      <c r="V99" s="549"/>
      <c r="W99" s="549"/>
      <c r="X99" s="549"/>
      <c r="Y99" s="550"/>
      <c r="Z99" s="548"/>
      <c r="AA99" s="549"/>
      <c r="AB99" s="549"/>
      <c r="AC99" s="550"/>
      <c r="AD99" s="548"/>
      <c r="AE99" s="549"/>
      <c r="AF99" s="549"/>
      <c r="AG99" s="550"/>
      <c r="AH99" s="508" t="s">
        <v>49</v>
      </c>
      <c r="AI99" s="509"/>
      <c r="AJ99" s="509"/>
      <c r="AK99" s="510"/>
      <c r="AL99" s="508" t="s">
        <v>49</v>
      </c>
      <c r="AM99" s="509"/>
      <c r="AN99" s="509"/>
      <c r="AO99" s="510"/>
      <c r="AP99" s="508" t="s">
        <v>49</v>
      </c>
      <c r="AQ99" s="509"/>
      <c r="AR99" s="509"/>
      <c r="AS99" s="510"/>
      <c r="AT99" s="8"/>
      <c r="AU99" s="8"/>
    </row>
    <row r="100" spans="1:47" hidden="1">
      <c r="A100" s="574" t="s">
        <v>296</v>
      </c>
      <c r="B100" s="575"/>
      <c r="C100" s="575"/>
      <c r="D100" s="575"/>
      <c r="E100" s="575"/>
      <c r="F100" s="575"/>
      <c r="G100" s="575"/>
      <c r="H100" s="575"/>
      <c r="I100" s="576"/>
      <c r="J100" s="513">
        <v>160</v>
      </c>
      <c r="K100" s="513"/>
      <c r="L100" s="513"/>
      <c r="M100" s="554">
        <v>180</v>
      </c>
      <c r="N100" s="555"/>
      <c r="O100" s="556"/>
      <c r="P100" s="548">
        <f>AL100+AP100</f>
        <v>0</v>
      </c>
      <c r="Q100" s="549"/>
      <c r="R100" s="549"/>
      <c r="S100" s="549"/>
      <c r="T100" s="550"/>
      <c r="U100" s="548" t="s">
        <v>49</v>
      </c>
      <c r="V100" s="549"/>
      <c r="W100" s="549"/>
      <c r="X100" s="549"/>
      <c r="Y100" s="550"/>
      <c r="Z100" s="548" t="s">
        <v>49</v>
      </c>
      <c r="AA100" s="549"/>
      <c r="AB100" s="549"/>
      <c r="AC100" s="550"/>
      <c r="AD100" s="548" t="s">
        <v>49</v>
      </c>
      <c r="AE100" s="549"/>
      <c r="AF100" s="549"/>
      <c r="AG100" s="550"/>
      <c r="AH100" s="508" t="s">
        <v>49</v>
      </c>
      <c r="AI100" s="509"/>
      <c r="AJ100" s="509"/>
      <c r="AK100" s="510"/>
      <c r="AL100" s="508"/>
      <c r="AM100" s="509"/>
      <c r="AN100" s="509"/>
      <c r="AO100" s="510"/>
      <c r="AP100" s="508"/>
      <c r="AQ100" s="509"/>
      <c r="AR100" s="509"/>
      <c r="AS100" s="510"/>
      <c r="AT100" s="8"/>
      <c r="AU100" s="8"/>
    </row>
    <row r="101" spans="1:47" hidden="1">
      <c r="A101" s="574" t="s">
        <v>297</v>
      </c>
      <c r="B101" s="575"/>
      <c r="C101" s="575"/>
      <c r="D101" s="575"/>
      <c r="E101" s="575"/>
      <c r="F101" s="575"/>
      <c r="G101" s="575"/>
      <c r="H101" s="575"/>
      <c r="I101" s="576"/>
      <c r="J101" s="513">
        <v>180</v>
      </c>
      <c r="K101" s="513"/>
      <c r="L101" s="513"/>
      <c r="M101" s="508" t="s">
        <v>49</v>
      </c>
      <c r="N101" s="509"/>
      <c r="O101" s="510"/>
      <c r="P101" s="548">
        <f>P102+P104</f>
        <v>0</v>
      </c>
      <c r="Q101" s="549"/>
      <c r="R101" s="549"/>
      <c r="S101" s="549"/>
      <c r="T101" s="550"/>
      <c r="U101" s="548" t="s">
        <v>49</v>
      </c>
      <c r="V101" s="549"/>
      <c r="W101" s="549"/>
      <c r="X101" s="549"/>
      <c r="Y101" s="550"/>
      <c r="Z101" s="548" t="s">
        <v>49</v>
      </c>
      <c r="AA101" s="549"/>
      <c r="AB101" s="549"/>
      <c r="AC101" s="550"/>
      <c r="AD101" s="548" t="s">
        <v>49</v>
      </c>
      <c r="AE101" s="549"/>
      <c r="AF101" s="549"/>
      <c r="AG101" s="550"/>
      <c r="AH101" s="508" t="s">
        <v>49</v>
      </c>
      <c r="AI101" s="509"/>
      <c r="AJ101" s="509"/>
      <c r="AK101" s="510"/>
      <c r="AL101" s="508">
        <f>AL102+AL104</f>
        <v>0</v>
      </c>
      <c r="AM101" s="509"/>
      <c r="AN101" s="509"/>
      <c r="AO101" s="510"/>
      <c r="AP101" s="508" t="s">
        <v>49</v>
      </c>
      <c r="AQ101" s="509"/>
      <c r="AR101" s="509"/>
      <c r="AS101" s="510"/>
      <c r="AT101" s="8"/>
      <c r="AU101" s="8"/>
    </row>
    <row r="102" spans="1:47" hidden="1">
      <c r="A102" s="569" t="s">
        <v>298</v>
      </c>
      <c r="B102" s="570"/>
      <c r="C102" s="570"/>
      <c r="D102" s="570"/>
      <c r="E102" s="570"/>
      <c r="F102" s="570"/>
      <c r="G102" s="570"/>
      <c r="H102" s="570"/>
      <c r="I102" s="571"/>
      <c r="J102" s="523"/>
      <c r="K102" s="524"/>
      <c r="L102" s="525"/>
      <c r="M102" s="535">
        <v>410</v>
      </c>
      <c r="N102" s="572"/>
      <c r="O102" s="536"/>
      <c r="P102" s="557">
        <f>AL102</f>
        <v>0</v>
      </c>
      <c r="Q102" s="558"/>
      <c r="R102" s="558"/>
      <c r="S102" s="558"/>
      <c r="T102" s="559"/>
      <c r="U102" s="557" t="s">
        <v>49</v>
      </c>
      <c r="V102" s="558"/>
      <c r="W102" s="558"/>
      <c r="X102" s="558"/>
      <c r="Y102" s="559"/>
      <c r="Z102" s="557" t="s">
        <v>49</v>
      </c>
      <c r="AA102" s="558"/>
      <c r="AB102" s="558"/>
      <c r="AC102" s="559"/>
      <c r="AD102" s="557" t="s">
        <v>49</v>
      </c>
      <c r="AE102" s="558"/>
      <c r="AF102" s="558"/>
      <c r="AG102" s="559"/>
      <c r="AH102" s="523" t="s">
        <v>49</v>
      </c>
      <c r="AI102" s="524"/>
      <c r="AJ102" s="524"/>
      <c r="AK102" s="525"/>
      <c r="AL102" s="523"/>
      <c r="AM102" s="524"/>
      <c r="AN102" s="524"/>
      <c r="AO102" s="525"/>
      <c r="AP102" s="523" t="s">
        <v>49</v>
      </c>
      <c r="AQ102" s="524"/>
      <c r="AR102" s="524"/>
      <c r="AS102" s="525"/>
      <c r="AT102" s="8"/>
      <c r="AU102" s="8"/>
    </row>
    <row r="103" spans="1:47" ht="12.75" hidden="1" customHeight="1">
      <c r="A103" s="563" t="s">
        <v>299</v>
      </c>
      <c r="B103" s="564"/>
      <c r="C103" s="564"/>
      <c r="D103" s="564"/>
      <c r="E103" s="564"/>
      <c r="F103" s="564"/>
      <c r="G103" s="564"/>
      <c r="H103" s="564"/>
      <c r="I103" s="565"/>
      <c r="J103" s="526"/>
      <c r="K103" s="527"/>
      <c r="L103" s="528"/>
      <c r="M103" s="537"/>
      <c r="N103" s="573"/>
      <c r="O103" s="538"/>
      <c r="P103" s="560"/>
      <c r="Q103" s="561"/>
      <c r="R103" s="561"/>
      <c r="S103" s="561"/>
      <c r="T103" s="562"/>
      <c r="U103" s="560"/>
      <c r="V103" s="561"/>
      <c r="W103" s="561"/>
      <c r="X103" s="561"/>
      <c r="Y103" s="562"/>
      <c r="Z103" s="560"/>
      <c r="AA103" s="561"/>
      <c r="AB103" s="561"/>
      <c r="AC103" s="562"/>
      <c r="AD103" s="560"/>
      <c r="AE103" s="561"/>
      <c r="AF103" s="561"/>
      <c r="AG103" s="562"/>
      <c r="AH103" s="526"/>
      <c r="AI103" s="527"/>
      <c r="AJ103" s="527"/>
      <c r="AK103" s="528"/>
      <c r="AL103" s="526"/>
      <c r="AM103" s="527"/>
      <c r="AN103" s="527"/>
      <c r="AO103" s="528"/>
      <c r="AP103" s="526"/>
      <c r="AQ103" s="527"/>
      <c r="AR103" s="527"/>
      <c r="AS103" s="528"/>
      <c r="AT103" s="8"/>
      <c r="AU103" s="8"/>
    </row>
    <row r="104" spans="1:47" hidden="1">
      <c r="A104" s="574" t="s">
        <v>300</v>
      </c>
      <c r="B104" s="575"/>
      <c r="C104" s="575"/>
      <c r="D104" s="575"/>
      <c r="E104" s="575"/>
      <c r="F104" s="575"/>
      <c r="G104" s="575"/>
      <c r="H104" s="575"/>
      <c r="I104" s="576"/>
      <c r="J104" s="508"/>
      <c r="K104" s="509"/>
      <c r="L104" s="510"/>
      <c r="M104" s="554">
        <v>440</v>
      </c>
      <c r="N104" s="555"/>
      <c r="O104" s="556"/>
      <c r="P104" s="548">
        <f>AL104</f>
        <v>0</v>
      </c>
      <c r="Q104" s="549"/>
      <c r="R104" s="549"/>
      <c r="S104" s="549"/>
      <c r="T104" s="550"/>
      <c r="U104" s="548" t="s">
        <v>49</v>
      </c>
      <c r="V104" s="549"/>
      <c r="W104" s="549"/>
      <c r="X104" s="549"/>
      <c r="Y104" s="550"/>
      <c r="Z104" s="548" t="s">
        <v>49</v>
      </c>
      <c r="AA104" s="549"/>
      <c r="AB104" s="549"/>
      <c r="AC104" s="550"/>
      <c r="AD104" s="548" t="s">
        <v>49</v>
      </c>
      <c r="AE104" s="549"/>
      <c r="AF104" s="549"/>
      <c r="AG104" s="550"/>
      <c r="AH104" s="508" t="s">
        <v>49</v>
      </c>
      <c r="AI104" s="509"/>
      <c r="AJ104" s="509"/>
      <c r="AK104" s="510"/>
      <c r="AL104" s="508"/>
      <c r="AM104" s="509"/>
      <c r="AN104" s="509"/>
      <c r="AO104" s="510"/>
      <c r="AP104" s="508" t="s">
        <v>49</v>
      </c>
      <c r="AQ104" s="509"/>
      <c r="AR104" s="509"/>
      <c r="AS104" s="510"/>
      <c r="AT104" s="8"/>
      <c r="AU104" s="8"/>
    </row>
    <row r="105" spans="1:47" hidden="1">
      <c r="A105" s="551" t="s">
        <v>50</v>
      </c>
      <c r="B105" s="552"/>
      <c r="C105" s="552"/>
      <c r="D105" s="552"/>
      <c r="E105" s="552"/>
      <c r="F105" s="552"/>
      <c r="G105" s="552"/>
      <c r="H105" s="552"/>
      <c r="I105" s="553"/>
      <c r="J105" s="554">
        <v>200</v>
      </c>
      <c r="K105" s="555"/>
      <c r="L105" s="556"/>
      <c r="M105" s="508" t="s">
        <v>49</v>
      </c>
      <c r="N105" s="509"/>
      <c r="O105" s="510"/>
      <c r="P105" s="548">
        <f>SUM(U105:AS105)</f>
        <v>0</v>
      </c>
      <c r="Q105" s="549"/>
      <c r="R105" s="549"/>
      <c r="S105" s="549"/>
      <c r="T105" s="550"/>
      <c r="U105" s="548">
        <f>U106+U115+U120+U123+U128</f>
        <v>0</v>
      </c>
      <c r="V105" s="549"/>
      <c r="W105" s="549"/>
      <c r="X105" s="549"/>
      <c r="Y105" s="550"/>
      <c r="Z105" s="548">
        <f>Z106+Z115+Z120+Z123+Z128</f>
        <v>0</v>
      </c>
      <c r="AA105" s="549"/>
      <c r="AB105" s="549"/>
      <c r="AC105" s="550"/>
      <c r="AD105" s="548">
        <f>AD106+AD115+AD120+AD123+AD128</f>
        <v>0</v>
      </c>
      <c r="AE105" s="549"/>
      <c r="AF105" s="549"/>
      <c r="AG105" s="550"/>
      <c r="AH105" s="548">
        <f>AH106+AH115+AH120+AH123+AH128</f>
        <v>0</v>
      </c>
      <c r="AI105" s="549"/>
      <c r="AJ105" s="549"/>
      <c r="AK105" s="550"/>
      <c r="AL105" s="548">
        <f>AL106+AL115+AL120+AL123+AL128</f>
        <v>0</v>
      </c>
      <c r="AM105" s="549"/>
      <c r="AN105" s="549"/>
      <c r="AO105" s="550"/>
      <c r="AP105" s="548">
        <f>AP106+AP115+AP120+AP123+AP128</f>
        <v>0</v>
      </c>
      <c r="AQ105" s="549"/>
      <c r="AR105" s="549"/>
      <c r="AS105" s="550"/>
      <c r="AT105" s="8"/>
      <c r="AU105" s="8"/>
    </row>
    <row r="106" spans="1:47" hidden="1">
      <c r="A106" s="569" t="s">
        <v>301</v>
      </c>
      <c r="B106" s="570"/>
      <c r="C106" s="570"/>
      <c r="D106" s="570"/>
      <c r="E106" s="570"/>
      <c r="F106" s="570"/>
      <c r="G106" s="570"/>
      <c r="H106" s="570"/>
      <c r="I106" s="571"/>
      <c r="J106" s="535">
        <v>210</v>
      </c>
      <c r="K106" s="572"/>
      <c r="L106" s="536"/>
      <c r="M106" s="535">
        <v>100</v>
      </c>
      <c r="N106" s="572"/>
      <c r="O106" s="536"/>
      <c r="P106" s="557">
        <f t="shared" ref="P106:P131" si="1">SUM(U106:AS106)</f>
        <v>0</v>
      </c>
      <c r="Q106" s="558"/>
      <c r="R106" s="558"/>
      <c r="S106" s="558"/>
      <c r="T106" s="559"/>
      <c r="U106" s="557">
        <f>U108</f>
        <v>0</v>
      </c>
      <c r="V106" s="558"/>
      <c r="W106" s="558"/>
      <c r="X106" s="558"/>
      <c r="Y106" s="559"/>
      <c r="Z106" s="557">
        <f>Z108</f>
        <v>0</v>
      </c>
      <c r="AA106" s="558"/>
      <c r="AB106" s="558"/>
      <c r="AC106" s="559"/>
      <c r="AD106" s="557">
        <f>AD108</f>
        <v>0</v>
      </c>
      <c r="AE106" s="558"/>
      <c r="AF106" s="558"/>
      <c r="AG106" s="559"/>
      <c r="AH106" s="523">
        <f>AH108</f>
        <v>0</v>
      </c>
      <c r="AI106" s="524"/>
      <c r="AJ106" s="524"/>
      <c r="AK106" s="525"/>
      <c r="AL106" s="523">
        <f>AL108</f>
        <v>0</v>
      </c>
      <c r="AM106" s="524"/>
      <c r="AN106" s="524"/>
      <c r="AO106" s="525"/>
      <c r="AP106" s="523">
        <f>AP108</f>
        <v>0</v>
      </c>
      <c r="AQ106" s="524"/>
      <c r="AR106" s="524"/>
      <c r="AS106" s="525"/>
      <c r="AT106" s="8"/>
      <c r="AU106" s="8"/>
    </row>
    <row r="107" spans="1:47" ht="12.75" hidden="1" customHeight="1">
      <c r="A107" s="563" t="s">
        <v>302</v>
      </c>
      <c r="B107" s="564"/>
      <c r="C107" s="564"/>
      <c r="D107" s="564"/>
      <c r="E107" s="564"/>
      <c r="F107" s="564"/>
      <c r="G107" s="564"/>
      <c r="H107" s="564"/>
      <c r="I107" s="565"/>
      <c r="J107" s="537"/>
      <c r="K107" s="573"/>
      <c r="L107" s="538"/>
      <c r="M107" s="537"/>
      <c r="N107" s="573"/>
      <c r="O107" s="538"/>
      <c r="P107" s="560">
        <f t="shared" si="1"/>
        <v>0</v>
      </c>
      <c r="Q107" s="561"/>
      <c r="R107" s="561"/>
      <c r="S107" s="561"/>
      <c r="T107" s="562"/>
      <c r="U107" s="560"/>
      <c r="V107" s="561"/>
      <c r="W107" s="561"/>
      <c r="X107" s="561"/>
      <c r="Y107" s="562"/>
      <c r="Z107" s="560"/>
      <c r="AA107" s="561"/>
      <c r="AB107" s="561"/>
      <c r="AC107" s="562"/>
      <c r="AD107" s="560"/>
      <c r="AE107" s="561"/>
      <c r="AF107" s="561"/>
      <c r="AG107" s="562"/>
      <c r="AH107" s="526"/>
      <c r="AI107" s="527"/>
      <c r="AJ107" s="527"/>
      <c r="AK107" s="528"/>
      <c r="AL107" s="526"/>
      <c r="AM107" s="527"/>
      <c r="AN107" s="527"/>
      <c r="AO107" s="528"/>
      <c r="AP107" s="526"/>
      <c r="AQ107" s="527"/>
      <c r="AR107" s="527"/>
      <c r="AS107" s="528"/>
      <c r="AT107" s="8"/>
      <c r="AU107" s="8"/>
    </row>
    <row r="108" spans="1:47" hidden="1">
      <c r="A108" s="569" t="s">
        <v>303</v>
      </c>
      <c r="B108" s="570"/>
      <c r="C108" s="570"/>
      <c r="D108" s="570"/>
      <c r="E108" s="570"/>
      <c r="F108" s="570"/>
      <c r="G108" s="570"/>
      <c r="H108" s="570"/>
      <c r="I108" s="571"/>
      <c r="J108" s="535">
        <v>211</v>
      </c>
      <c r="K108" s="572"/>
      <c r="L108" s="536"/>
      <c r="M108" s="535">
        <v>110</v>
      </c>
      <c r="N108" s="572"/>
      <c r="O108" s="536"/>
      <c r="P108" s="557">
        <f t="shared" si="1"/>
        <v>0</v>
      </c>
      <c r="Q108" s="558"/>
      <c r="R108" s="558"/>
      <c r="S108" s="558"/>
      <c r="T108" s="559"/>
      <c r="U108" s="557">
        <f>SUM(U110:Y114)</f>
        <v>0</v>
      </c>
      <c r="V108" s="558"/>
      <c r="W108" s="558"/>
      <c r="X108" s="558"/>
      <c r="Y108" s="559"/>
      <c r="Z108" s="557">
        <f>SUM(Z110:AC114)</f>
        <v>0</v>
      </c>
      <c r="AA108" s="558"/>
      <c r="AB108" s="558"/>
      <c r="AC108" s="559"/>
      <c r="AD108" s="557">
        <f>SUM(AD110:AG114)</f>
        <v>0</v>
      </c>
      <c r="AE108" s="558"/>
      <c r="AF108" s="558"/>
      <c r="AG108" s="559"/>
      <c r="AH108" s="523">
        <f>SUM(AH110:AK114)</f>
        <v>0</v>
      </c>
      <c r="AI108" s="524"/>
      <c r="AJ108" s="524"/>
      <c r="AK108" s="525"/>
      <c r="AL108" s="523">
        <f>SUM(AL110:AO114)</f>
        <v>0</v>
      </c>
      <c r="AM108" s="524"/>
      <c r="AN108" s="524"/>
      <c r="AO108" s="525"/>
      <c r="AP108" s="523">
        <f>SUM(AP110:AS114)</f>
        <v>0</v>
      </c>
      <c r="AQ108" s="524"/>
      <c r="AR108" s="524"/>
      <c r="AS108" s="525"/>
      <c r="AT108" s="8"/>
      <c r="AU108" s="8"/>
    </row>
    <row r="109" spans="1:47" ht="25.5" hidden="1" customHeight="1">
      <c r="A109" s="563" t="s">
        <v>304</v>
      </c>
      <c r="B109" s="564"/>
      <c r="C109" s="564"/>
      <c r="D109" s="564"/>
      <c r="E109" s="564"/>
      <c r="F109" s="564"/>
      <c r="G109" s="564"/>
      <c r="H109" s="564"/>
      <c r="I109" s="565"/>
      <c r="J109" s="537"/>
      <c r="K109" s="573"/>
      <c r="L109" s="538"/>
      <c r="M109" s="537"/>
      <c r="N109" s="573"/>
      <c r="O109" s="538"/>
      <c r="P109" s="560">
        <f t="shared" si="1"/>
        <v>0</v>
      </c>
      <c r="Q109" s="561"/>
      <c r="R109" s="561"/>
      <c r="S109" s="561"/>
      <c r="T109" s="562"/>
      <c r="U109" s="560"/>
      <c r="V109" s="561"/>
      <c r="W109" s="561"/>
      <c r="X109" s="561"/>
      <c r="Y109" s="562"/>
      <c r="Z109" s="560"/>
      <c r="AA109" s="561"/>
      <c r="AB109" s="561"/>
      <c r="AC109" s="562"/>
      <c r="AD109" s="560"/>
      <c r="AE109" s="561"/>
      <c r="AF109" s="561"/>
      <c r="AG109" s="562"/>
      <c r="AH109" s="526"/>
      <c r="AI109" s="527"/>
      <c r="AJ109" s="527"/>
      <c r="AK109" s="528"/>
      <c r="AL109" s="526"/>
      <c r="AM109" s="527"/>
      <c r="AN109" s="527"/>
      <c r="AO109" s="528"/>
      <c r="AP109" s="526"/>
      <c r="AQ109" s="527"/>
      <c r="AR109" s="527"/>
      <c r="AS109" s="528"/>
      <c r="AT109" s="8"/>
      <c r="AU109" s="8"/>
    </row>
    <row r="110" spans="1:47" hidden="1">
      <c r="A110" s="569" t="s">
        <v>305</v>
      </c>
      <c r="B110" s="570"/>
      <c r="C110" s="570"/>
      <c r="D110" s="570"/>
      <c r="E110" s="570"/>
      <c r="F110" s="570"/>
      <c r="G110" s="570"/>
      <c r="H110" s="570"/>
      <c r="I110" s="571"/>
      <c r="J110" s="523"/>
      <c r="K110" s="524"/>
      <c r="L110" s="525"/>
      <c r="M110" s="535">
        <v>111</v>
      </c>
      <c r="N110" s="572"/>
      <c r="O110" s="536"/>
      <c r="P110" s="557">
        <f t="shared" si="1"/>
        <v>0</v>
      </c>
      <c r="Q110" s="558"/>
      <c r="R110" s="558"/>
      <c r="S110" s="558"/>
      <c r="T110" s="559"/>
      <c r="U110" s="529"/>
      <c r="V110" s="530"/>
      <c r="W110" s="530"/>
      <c r="X110" s="530"/>
      <c r="Y110" s="531"/>
      <c r="Z110" s="557"/>
      <c r="AA110" s="558"/>
      <c r="AB110" s="558"/>
      <c r="AC110" s="559"/>
      <c r="AD110" s="557"/>
      <c r="AE110" s="558"/>
      <c r="AF110" s="558"/>
      <c r="AG110" s="559"/>
      <c r="AH110" s="557"/>
      <c r="AI110" s="558"/>
      <c r="AJ110" s="558"/>
      <c r="AK110" s="559"/>
      <c r="AL110" s="523"/>
      <c r="AM110" s="524"/>
      <c r="AN110" s="524"/>
      <c r="AO110" s="525"/>
      <c r="AP110" s="523"/>
      <c r="AQ110" s="524"/>
      <c r="AR110" s="524"/>
      <c r="AS110" s="525"/>
      <c r="AT110" s="8"/>
      <c r="AU110" s="8"/>
    </row>
    <row r="111" spans="1:47" ht="12.75" hidden="1" customHeight="1">
      <c r="A111" s="563" t="s">
        <v>306</v>
      </c>
      <c r="B111" s="564"/>
      <c r="C111" s="564"/>
      <c r="D111" s="564"/>
      <c r="E111" s="564"/>
      <c r="F111" s="564"/>
      <c r="G111" s="564"/>
      <c r="H111" s="564"/>
      <c r="I111" s="565"/>
      <c r="J111" s="526"/>
      <c r="K111" s="527"/>
      <c r="L111" s="528"/>
      <c r="M111" s="537"/>
      <c r="N111" s="573"/>
      <c r="O111" s="538"/>
      <c r="P111" s="560">
        <f t="shared" si="1"/>
        <v>0</v>
      </c>
      <c r="Q111" s="561"/>
      <c r="R111" s="561"/>
      <c r="S111" s="561"/>
      <c r="T111" s="562"/>
      <c r="U111" s="532"/>
      <c r="V111" s="533"/>
      <c r="W111" s="533"/>
      <c r="X111" s="533"/>
      <c r="Y111" s="534"/>
      <c r="Z111" s="560"/>
      <c r="AA111" s="561"/>
      <c r="AB111" s="561"/>
      <c r="AC111" s="562"/>
      <c r="AD111" s="560"/>
      <c r="AE111" s="561"/>
      <c r="AF111" s="561"/>
      <c r="AG111" s="562"/>
      <c r="AH111" s="560"/>
      <c r="AI111" s="561"/>
      <c r="AJ111" s="561"/>
      <c r="AK111" s="562"/>
      <c r="AL111" s="526"/>
      <c r="AM111" s="527"/>
      <c r="AN111" s="527"/>
      <c r="AO111" s="528"/>
      <c r="AP111" s="526"/>
      <c r="AQ111" s="527"/>
      <c r="AR111" s="527"/>
      <c r="AS111" s="528"/>
      <c r="AT111" s="8"/>
      <c r="AU111" s="8"/>
    </row>
    <row r="112" spans="1:47" ht="25.5" hidden="1" customHeight="1">
      <c r="A112" s="574" t="s">
        <v>307</v>
      </c>
      <c r="B112" s="575"/>
      <c r="C112" s="575"/>
      <c r="D112" s="575"/>
      <c r="E112" s="575"/>
      <c r="F112" s="575"/>
      <c r="G112" s="575"/>
      <c r="H112" s="575"/>
      <c r="I112" s="576"/>
      <c r="J112" s="508"/>
      <c r="K112" s="509"/>
      <c r="L112" s="510"/>
      <c r="M112" s="554">
        <v>112</v>
      </c>
      <c r="N112" s="555"/>
      <c r="O112" s="556"/>
      <c r="P112" s="548">
        <f t="shared" si="1"/>
        <v>0</v>
      </c>
      <c r="Q112" s="549"/>
      <c r="R112" s="549"/>
      <c r="S112" s="549"/>
      <c r="T112" s="550"/>
      <c r="U112" s="548"/>
      <c r="V112" s="549"/>
      <c r="W112" s="549"/>
      <c r="X112" s="549"/>
      <c r="Y112" s="550"/>
      <c r="Z112" s="548"/>
      <c r="AA112" s="549"/>
      <c r="AB112" s="549"/>
      <c r="AC112" s="550"/>
      <c r="AD112" s="548"/>
      <c r="AE112" s="549"/>
      <c r="AF112" s="549"/>
      <c r="AG112" s="550"/>
      <c r="AH112" s="548"/>
      <c r="AI112" s="549"/>
      <c r="AJ112" s="549"/>
      <c r="AK112" s="550"/>
      <c r="AL112" s="548"/>
      <c r="AM112" s="549"/>
      <c r="AN112" s="549"/>
      <c r="AO112" s="550"/>
      <c r="AP112" s="548"/>
      <c r="AQ112" s="549"/>
      <c r="AR112" s="549"/>
      <c r="AS112" s="550"/>
      <c r="AT112" s="8"/>
      <c r="AU112" s="8"/>
    </row>
    <row r="113" spans="1:47" ht="51" hidden="1" customHeight="1">
      <c r="A113" s="574" t="s">
        <v>308</v>
      </c>
      <c r="B113" s="575"/>
      <c r="C113" s="575"/>
      <c r="D113" s="575"/>
      <c r="E113" s="575"/>
      <c r="F113" s="575"/>
      <c r="G113" s="575"/>
      <c r="H113" s="575"/>
      <c r="I113" s="576"/>
      <c r="J113" s="508"/>
      <c r="K113" s="509"/>
      <c r="L113" s="510"/>
      <c r="M113" s="554">
        <v>113</v>
      </c>
      <c r="N113" s="555"/>
      <c r="O113" s="556"/>
      <c r="P113" s="548">
        <f t="shared" si="1"/>
        <v>0</v>
      </c>
      <c r="Q113" s="549"/>
      <c r="R113" s="549"/>
      <c r="S113" s="549"/>
      <c r="T113" s="550"/>
      <c r="U113" s="548"/>
      <c r="V113" s="549"/>
      <c r="W113" s="549"/>
      <c r="X113" s="549"/>
      <c r="Y113" s="550"/>
      <c r="Z113" s="548"/>
      <c r="AA113" s="549"/>
      <c r="AB113" s="549"/>
      <c r="AC113" s="550"/>
      <c r="AD113" s="548"/>
      <c r="AE113" s="549"/>
      <c r="AF113" s="549"/>
      <c r="AG113" s="550"/>
      <c r="AH113" s="548"/>
      <c r="AI113" s="549"/>
      <c r="AJ113" s="549"/>
      <c r="AK113" s="550"/>
      <c r="AL113" s="548"/>
      <c r="AM113" s="549"/>
      <c r="AN113" s="549"/>
      <c r="AO113" s="550"/>
      <c r="AP113" s="548"/>
      <c r="AQ113" s="549"/>
      <c r="AR113" s="549"/>
      <c r="AS113" s="550"/>
      <c r="AT113" s="8"/>
      <c r="AU113" s="8"/>
    </row>
    <row r="114" spans="1:47" ht="51" hidden="1" customHeight="1">
      <c r="A114" s="574" t="s">
        <v>309</v>
      </c>
      <c r="B114" s="575"/>
      <c r="C114" s="575"/>
      <c r="D114" s="575"/>
      <c r="E114" s="575"/>
      <c r="F114" s="575"/>
      <c r="G114" s="575"/>
      <c r="H114" s="575"/>
      <c r="I114" s="576"/>
      <c r="J114" s="508"/>
      <c r="K114" s="509"/>
      <c r="L114" s="510"/>
      <c r="M114" s="554">
        <v>119</v>
      </c>
      <c r="N114" s="555"/>
      <c r="O114" s="556"/>
      <c r="P114" s="548">
        <f t="shared" si="1"/>
        <v>0</v>
      </c>
      <c r="Q114" s="549"/>
      <c r="R114" s="549"/>
      <c r="S114" s="549"/>
      <c r="T114" s="550"/>
      <c r="U114" s="548"/>
      <c r="V114" s="549"/>
      <c r="W114" s="549"/>
      <c r="X114" s="549"/>
      <c r="Y114" s="550"/>
      <c r="Z114" s="548"/>
      <c r="AA114" s="549"/>
      <c r="AB114" s="549"/>
      <c r="AC114" s="550"/>
      <c r="AD114" s="548"/>
      <c r="AE114" s="549"/>
      <c r="AF114" s="549"/>
      <c r="AG114" s="550"/>
      <c r="AH114" s="548"/>
      <c r="AI114" s="549"/>
      <c r="AJ114" s="549"/>
      <c r="AK114" s="550"/>
      <c r="AL114" s="548"/>
      <c r="AM114" s="549"/>
      <c r="AN114" s="549"/>
      <c r="AO114" s="550"/>
      <c r="AP114" s="548"/>
      <c r="AQ114" s="549"/>
      <c r="AR114" s="549"/>
      <c r="AS114" s="550"/>
      <c r="AT114" s="8"/>
      <c r="AU114" s="8"/>
    </row>
    <row r="115" spans="1:47" ht="25.5" hidden="1" customHeight="1">
      <c r="A115" s="574" t="s">
        <v>310</v>
      </c>
      <c r="B115" s="575"/>
      <c r="C115" s="575"/>
      <c r="D115" s="575"/>
      <c r="E115" s="575"/>
      <c r="F115" s="575"/>
      <c r="G115" s="575"/>
      <c r="H115" s="575"/>
      <c r="I115" s="576"/>
      <c r="J115" s="554">
        <v>220</v>
      </c>
      <c r="K115" s="555"/>
      <c r="L115" s="556"/>
      <c r="M115" s="554">
        <v>300</v>
      </c>
      <c r="N115" s="555"/>
      <c r="O115" s="556"/>
      <c r="P115" s="548">
        <f t="shared" si="1"/>
        <v>0</v>
      </c>
      <c r="Q115" s="549"/>
      <c r="R115" s="549"/>
      <c r="S115" s="549"/>
      <c r="T115" s="550"/>
      <c r="U115" s="548">
        <f>SUM(U116:Y119)</f>
        <v>0</v>
      </c>
      <c r="V115" s="549"/>
      <c r="W115" s="549"/>
      <c r="X115" s="549"/>
      <c r="Y115" s="550"/>
      <c r="Z115" s="548">
        <f>SUM(Z116:AC119)</f>
        <v>0</v>
      </c>
      <c r="AA115" s="549"/>
      <c r="AB115" s="549"/>
      <c r="AC115" s="550"/>
      <c r="AD115" s="548">
        <f>SUM(AD116:AG119)</f>
        <v>0</v>
      </c>
      <c r="AE115" s="549"/>
      <c r="AF115" s="549"/>
      <c r="AG115" s="550"/>
      <c r="AH115" s="508">
        <f>SUM(AH116:AK119)</f>
        <v>0</v>
      </c>
      <c r="AI115" s="509"/>
      <c r="AJ115" s="509"/>
      <c r="AK115" s="510"/>
      <c r="AL115" s="508">
        <f>SUM(AL116:AO119)</f>
        <v>0</v>
      </c>
      <c r="AM115" s="509"/>
      <c r="AN115" s="509"/>
      <c r="AO115" s="510"/>
      <c r="AP115" s="508">
        <f>SUM(AP116:AS119)</f>
        <v>0</v>
      </c>
      <c r="AQ115" s="509"/>
      <c r="AR115" s="509"/>
      <c r="AS115" s="510"/>
      <c r="AT115" s="8"/>
      <c r="AU115" s="8"/>
    </row>
    <row r="116" spans="1:47" hidden="1">
      <c r="A116" s="569" t="s">
        <v>311</v>
      </c>
      <c r="B116" s="570"/>
      <c r="C116" s="570"/>
      <c r="D116" s="570"/>
      <c r="E116" s="570"/>
      <c r="F116" s="570"/>
      <c r="G116" s="570"/>
      <c r="H116" s="570"/>
      <c r="I116" s="571"/>
      <c r="J116" s="523"/>
      <c r="K116" s="524"/>
      <c r="L116" s="525"/>
      <c r="M116" s="535">
        <v>321</v>
      </c>
      <c r="N116" s="572"/>
      <c r="O116" s="536"/>
      <c r="P116" s="557">
        <f t="shared" si="1"/>
        <v>0</v>
      </c>
      <c r="Q116" s="558"/>
      <c r="R116" s="558"/>
      <c r="S116" s="558"/>
      <c r="T116" s="559"/>
      <c r="U116" s="529"/>
      <c r="V116" s="530"/>
      <c r="W116" s="530"/>
      <c r="X116" s="530"/>
      <c r="Y116" s="531"/>
      <c r="Z116" s="557"/>
      <c r="AA116" s="558"/>
      <c r="AB116" s="558"/>
      <c r="AC116" s="559"/>
      <c r="AD116" s="557"/>
      <c r="AE116" s="558"/>
      <c r="AF116" s="558"/>
      <c r="AG116" s="559"/>
      <c r="AH116" s="557"/>
      <c r="AI116" s="558"/>
      <c r="AJ116" s="558"/>
      <c r="AK116" s="559"/>
      <c r="AL116" s="523"/>
      <c r="AM116" s="524"/>
      <c r="AN116" s="524"/>
      <c r="AO116" s="525"/>
      <c r="AP116" s="523"/>
      <c r="AQ116" s="524"/>
      <c r="AR116" s="524"/>
      <c r="AS116" s="525"/>
      <c r="AT116" s="8"/>
      <c r="AU116" s="8"/>
    </row>
    <row r="117" spans="1:47" ht="38.25" hidden="1" customHeight="1">
      <c r="A117" s="563" t="s">
        <v>312</v>
      </c>
      <c r="B117" s="564"/>
      <c r="C117" s="564"/>
      <c r="D117" s="564"/>
      <c r="E117" s="564"/>
      <c r="F117" s="564"/>
      <c r="G117" s="564"/>
      <c r="H117" s="564"/>
      <c r="I117" s="565"/>
      <c r="J117" s="526"/>
      <c r="K117" s="527"/>
      <c r="L117" s="528"/>
      <c r="M117" s="537"/>
      <c r="N117" s="573"/>
      <c r="O117" s="538"/>
      <c r="P117" s="560">
        <f t="shared" si="1"/>
        <v>0</v>
      </c>
      <c r="Q117" s="561"/>
      <c r="R117" s="561"/>
      <c r="S117" s="561"/>
      <c r="T117" s="562"/>
      <c r="U117" s="532"/>
      <c r="V117" s="533"/>
      <c r="W117" s="533"/>
      <c r="X117" s="533"/>
      <c r="Y117" s="534"/>
      <c r="Z117" s="560"/>
      <c r="AA117" s="561"/>
      <c r="AB117" s="561"/>
      <c r="AC117" s="562"/>
      <c r="AD117" s="560"/>
      <c r="AE117" s="561"/>
      <c r="AF117" s="561"/>
      <c r="AG117" s="562"/>
      <c r="AH117" s="560"/>
      <c r="AI117" s="561"/>
      <c r="AJ117" s="561"/>
      <c r="AK117" s="562"/>
      <c r="AL117" s="526"/>
      <c r="AM117" s="527"/>
      <c r="AN117" s="527"/>
      <c r="AO117" s="528"/>
      <c r="AP117" s="526"/>
      <c r="AQ117" s="527"/>
      <c r="AR117" s="527"/>
      <c r="AS117" s="528"/>
      <c r="AT117" s="8"/>
      <c r="AU117" s="8"/>
    </row>
    <row r="118" spans="1:47" hidden="1">
      <c r="A118" s="574" t="s">
        <v>313</v>
      </c>
      <c r="B118" s="575"/>
      <c r="C118" s="575"/>
      <c r="D118" s="575"/>
      <c r="E118" s="575"/>
      <c r="F118" s="575"/>
      <c r="G118" s="575"/>
      <c r="H118" s="575"/>
      <c r="I118" s="576"/>
      <c r="J118" s="508"/>
      <c r="K118" s="509"/>
      <c r="L118" s="510"/>
      <c r="M118" s="554">
        <v>340</v>
      </c>
      <c r="N118" s="555"/>
      <c r="O118" s="556"/>
      <c r="P118" s="548">
        <f t="shared" si="1"/>
        <v>0</v>
      </c>
      <c r="Q118" s="549"/>
      <c r="R118" s="549"/>
      <c r="S118" s="549"/>
      <c r="T118" s="550"/>
      <c r="U118" s="577"/>
      <c r="V118" s="567"/>
      <c r="W118" s="567"/>
      <c r="X118" s="567"/>
      <c r="Y118" s="568"/>
      <c r="Z118" s="548"/>
      <c r="AA118" s="549"/>
      <c r="AB118" s="549"/>
      <c r="AC118" s="550"/>
      <c r="AD118" s="548"/>
      <c r="AE118" s="549"/>
      <c r="AF118" s="549"/>
      <c r="AG118" s="550"/>
      <c r="AH118" s="548"/>
      <c r="AI118" s="549"/>
      <c r="AJ118" s="549"/>
      <c r="AK118" s="550"/>
      <c r="AL118" s="508"/>
      <c r="AM118" s="509"/>
      <c r="AN118" s="509"/>
      <c r="AO118" s="510"/>
      <c r="AP118" s="508"/>
      <c r="AQ118" s="509"/>
      <c r="AR118" s="509"/>
      <c r="AS118" s="510"/>
      <c r="AT118" s="8"/>
      <c r="AU118" s="8"/>
    </row>
    <row r="119" spans="1:47" hidden="1">
      <c r="A119" s="574" t="s">
        <v>314</v>
      </c>
      <c r="B119" s="575"/>
      <c r="C119" s="575"/>
      <c r="D119" s="575"/>
      <c r="E119" s="575"/>
      <c r="F119" s="575"/>
      <c r="G119" s="575"/>
      <c r="H119" s="575"/>
      <c r="I119" s="576"/>
      <c r="J119" s="508"/>
      <c r="K119" s="509"/>
      <c r="L119" s="510"/>
      <c r="M119" s="554">
        <v>350</v>
      </c>
      <c r="N119" s="555"/>
      <c r="O119" s="556"/>
      <c r="P119" s="548">
        <f t="shared" si="1"/>
        <v>0</v>
      </c>
      <c r="Q119" s="549"/>
      <c r="R119" s="549"/>
      <c r="S119" s="549"/>
      <c r="T119" s="550"/>
      <c r="U119" s="577"/>
      <c r="V119" s="567"/>
      <c r="W119" s="567"/>
      <c r="X119" s="567"/>
      <c r="Y119" s="568"/>
      <c r="Z119" s="548"/>
      <c r="AA119" s="549"/>
      <c r="AB119" s="549"/>
      <c r="AC119" s="550"/>
      <c r="AD119" s="548"/>
      <c r="AE119" s="549"/>
      <c r="AF119" s="549"/>
      <c r="AG119" s="550"/>
      <c r="AH119" s="548"/>
      <c r="AI119" s="549"/>
      <c r="AJ119" s="549"/>
      <c r="AK119" s="550"/>
      <c r="AL119" s="508"/>
      <c r="AM119" s="509"/>
      <c r="AN119" s="509"/>
      <c r="AO119" s="510"/>
      <c r="AP119" s="508"/>
      <c r="AQ119" s="509"/>
      <c r="AR119" s="509"/>
      <c r="AS119" s="510"/>
      <c r="AT119" s="8"/>
      <c r="AU119" s="8"/>
    </row>
    <row r="120" spans="1:47" hidden="1">
      <c r="A120" s="574" t="s">
        <v>315</v>
      </c>
      <c r="B120" s="575"/>
      <c r="C120" s="575"/>
      <c r="D120" s="575"/>
      <c r="E120" s="575"/>
      <c r="F120" s="575"/>
      <c r="G120" s="575"/>
      <c r="H120" s="575"/>
      <c r="I120" s="576"/>
      <c r="J120" s="508"/>
      <c r="K120" s="509"/>
      <c r="L120" s="510"/>
      <c r="M120" s="554">
        <v>830</v>
      </c>
      <c r="N120" s="555"/>
      <c r="O120" s="556"/>
      <c r="P120" s="548">
        <f t="shared" si="1"/>
        <v>0</v>
      </c>
      <c r="Q120" s="549"/>
      <c r="R120" s="549"/>
      <c r="S120" s="549"/>
      <c r="T120" s="550"/>
      <c r="U120" s="548">
        <f>U121</f>
        <v>0</v>
      </c>
      <c r="V120" s="549"/>
      <c r="W120" s="549"/>
      <c r="X120" s="549"/>
      <c r="Y120" s="550"/>
      <c r="Z120" s="548">
        <f>Z121</f>
        <v>0</v>
      </c>
      <c r="AA120" s="549"/>
      <c r="AB120" s="549"/>
      <c r="AC120" s="550"/>
      <c r="AD120" s="548">
        <f>AD121</f>
        <v>0</v>
      </c>
      <c r="AE120" s="549"/>
      <c r="AF120" s="549"/>
      <c r="AG120" s="550"/>
      <c r="AH120" s="548">
        <f>AH121</f>
        <v>0</v>
      </c>
      <c r="AI120" s="549"/>
      <c r="AJ120" s="549"/>
      <c r="AK120" s="550"/>
      <c r="AL120" s="548">
        <f>AL121</f>
        <v>0</v>
      </c>
      <c r="AM120" s="549"/>
      <c r="AN120" s="549"/>
      <c r="AO120" s="550"/>
      <c r="AP120" s="548">
        <f>AP121</f>
        <v>0</v>
      </c>
      <c r="AQ120" s="549"/>
      <c r="AR120" s="549"/>
      <c r="AS120" s="550"/>
      <c r="AT120" s="8"/>
      <c r="AU120" s="8"/>
    </row>
    <row r="121" spans="1:47" hidden="1">
      <c r="A121" s="569" t="s">
        <v>316</v>
      </c>
      <c r="B121" s="570"/>
      <c r="C121" s="570"/>
      <c r="D121" s="570"/>
      <c r="E121" s="570"/>
      <c r="F121" s="570"/>
      <c r="G121" s="570"/>
      <c r="H121" s="570"/>
      <c r="I121" s="571"/>
      <c r="J121" s="523"/>
      <c r="K121" s="524"/>
      <c r="L121" s="525"/>
      <c r="M121" s="535">
        <v>831</v>
      </c>
      <c r="N121" s="572"/>
      <c r="O121" s="536"/>
      <c r="P121" s="557">
        <f t="shared" si="1"/>
        <v>0</v>
      </c>
      <c r="Q121" s="558"/>
      <c r="R121" s="558"/>
      <c r="S121" s="558"/>
      <c r="T121" s="559"/>
      <c r="U121" s="529"/>
      <c r="V121" s="530"/>
      <c r="W121" s="530"/>
      <c r="X121" s="530"/>
      <c r="Y121" s="531"/>
      <c r="Z121" s="557"/>
      <c r="AA121" s="558"/>
      <c r="AB121" s="558"/>
      <c r="AC121" s="559"/>
      <c r="AD121" s="557"/>
      <c r="AE121" s="558"/>
      <c r="AF121" s="558"/>
      <c r="AG121" s="559"/>
      <c r="AH121" s="557"/>
      <c r="AI121" s="558"/>
      <c r="AJ121" s="558"/>
      <c r="AK121" s="559"/>
      <c r="AL121" s="523"/>
      <c r="AM121" s="524"/>
      <c r="AN121" s="524"/>
      <c r="AO121" s="525"/>
      <c r="AP121" s="523"/>
      <c r="AQ121" s="524"/>
      <c r="AR121" s="524"/>
      <c r="AS121" s="525"/>
      <c r="AT121" s="8"/>
      <c r="AU121" s="8"/>
    </row>
    <row r="122" spans="1:47" ht="114" hidden="1" customHeight="1">
      <c r="A122" s="563" t="s">
        <v>317</v>
      </c>
      <c r="B122" s="564"/>
      <c r="C122" s="564"/>
      <c r="D122" s="564"/>
      <c r="E122" s="564"/>
      <c r="F122" s="564"/>
      <c r="G122" s="564"/>
      <c r="H122" s="564"/>
      <c r="I122" s="565"/>
      <c r="J122" s="526"/>
      <c r="K122" s="527"/>
      <c r="L122" s="528"/>
      <c r="M122" s="537"/>
      <c r="N122" s="573"/>
      <c r="O122" s="538"/>
      <c r="P122" s="560">
        <f t="shared" si="1"/>
        <v>0</v>
      </c>
      <c r="Q122" s="561"/>
      <c r="R122" s="561"/>
      <c r="S122" s="561"/>
      <c r="T122" s="562"/>
      <c r="U122" s="532"/>
      <c r="V122" s="533"/>
      <c r="W122" s="533"/>
      <c r="X122" s="533"/>
      <c r="Y122" s="534"/>
      <c r="Z122" s="560"/>
      <c r="AA122" s="561"/>
      <c r="AB122" s="561"/>
      <c r="AC122" s="562"/>
      <c r="AD122" s="560"/>
      <c r="AE122" s="561"/>
      <c r="AF122" s="561"/>
      <c r="AG122" s="562"/>
      <c r="AH122" s="560"/>
      <c r="AI122" s="561"/>
      <c r="AJ122" s="561"/>
      <c r="AK122" s="562"/>
      <c r="AL122" s="526"/>
      <c r="AM122" s="527"/>
      <c r="AN122" s="527"/>
      <c r="AO122" s="528"/>
      <c r="AP122" s="526"/>
      <c r="AQ122" s="527"/>
      <c r="AR122" s="527"/>
      <c r="AS122" s="528"/>
      <c r="AT122" s="8"/>
      <c r="AU122" s="8"/>
    </row>
    <row r="123" spans="1:47" ht="27" hidden="1" customHeight="1">
      <c r="A123" s="574" t="s">
        <v>318</v>
      </c>
      <c r="B123" s="575"/>
      <c r="C123" s="575"/>
      <c r="D123" s="575"/>
      <c r="E123" s="575"/>
      <c r="F123" s="575"/>
      <c r="G123" s="575"/>
      <c r="H123" s="575"/>
      <c r="I123" s="576"/>
      <c r="J123" s="554">
        <v>230</v>
      </c>
      <c r="K123" s="555"/>
      <c r="L123" s="556"/>
      <c r="M123" s="554">
        <v>850</v>
      </c>
      <c r="N123" s="555"/>
      <c r="O123" s="556"/>
      <c r="P123" s="548">
        <f t="shared" si="1"/>
        <v>0</v>
      </c>
      <c r="Q123" s="549"/>
      <c r="R123" s="549"/>
      <c r="S123" s="549"/>
      <c r="T123" s="550"/>
      <c r="U123" s="548">
        <f>SUM(U124:Y127)</f>
        <v>0</v>
      </c>
      <c r="V123" s="549"/>
      <c r="W123" s="549"/>
      <c r="X123" s="549"/>
      <c r="Y123" s="550"/>
      <c r="Z123" s="548">
        <f>SUM(Z124:AC127)</f>
        <v>0</v>
      </c>
      <c r="AA123" s="549"/>
      <c r="AB123" s="549"/>
      <c r="AC123" s="550"/>
      <c r="AD123" s="548">
        <f>SUM(AD124:AG127)</f>
        <v>0</v>
      </c>
      <c r="AE123" s="549"/>
      <c r="AF123" s="549"/>
      <c r="AG123" s="550"/>
      <c r="AH123" s="508">
        <f>SUM(AH124:AK127)</f>
        <v>0</v>
      </c>
      <c r="AI123" s="509"/>
      <c r="AJ123" s="509"/>
      <c r="AK123" s="510"/>
      <c r="AL123" s="508">
        <f>SUM(AL124:AO127)</f>
        <v>0</v>
      </c>
      <c r="AM123" s="509"/>
      <c r="AN123" s="509"/>
      <c r="AO123" s="510"/>
      <c r="AP123" s="508">
        <f>SUM(AP124:AS127)</f>
        <v>0</v>
      </c>
      <c r="AQ123" s="509"/>
      <c r="AR123" s="509"/>
      <c r="AS123" s="510"/>
      <c r="AT123" s="8"/>
      <c r="AU123" s="8"/>
    </row>
    <row r="124" spans="1:47" hidden="1">
      <c r="A124" s="569" t="s">
        <v>316</v>
      </c>
      <c r="B124" s="570"/>
      <c r="C124" s="570"/>
      <c r="D124" s="570"/>
      <c r="E124" s="570"/>
      <c r="F124" s="570"/>
      <c r="G124" s="570"/>
      <c r="H124" s="570"/>
      <c r="I124" s="571"/>
      <c r="J124" s="523"/>
      <c r="K124" s="524"/>
      <c r="L124" s="525"/>
      <c r="M124" s="535">
        <v>851</v>
      </c>
      <c r="N124" s="572"/>
      <c r="O124" s="536"/>
      <c r="P124" s="557">
        <f t="shared" si="1"/>
        <v>0</v>
      </c>
      <c r="Q124" s="558"/>
      <c r="R124" s="558"/>
      <c r="S124" s="558"/>
      <c r="T124" s="559"/>
      <c r="U124" s="529"/>
      <c r="V124" s="530"/>
      <c r="W124" s="530"/>
      <c r="X124" s="530"/>
      <c r="Y124" s="531"/>
      <c r="Z124" s="557"/>
      <c r="AA124" s="558"/>
      <c r="AB124" s="558"/>
      <c r="AC124" s="559"/>
      <c r="AD124" s="557"/>
      <c r="AE124" s="558"/>
      <c r="AF124" s="558"/>
      <c r="AG124" s="559"/>
      <c r="AH124" s="557"/>
      <c r="AI124" s="558"/>
      <c r="AJ124" s="558"/>
      <c r="AK124" s="559"/>
      <c r="AL124" s="523"/>
      <c r="AM124" s="524"/>
      <c r="AN124" s="524"/>
      <c r="AO124" s="525"/>
      <c r="AP124" s="523"/>
      <c r="AQ124" s="524"/>
      <c r="AR124" s="524"/>
      <c r="AS124" s="525"/>
      <c r="AT124" s="8"/>
      <c r="AU124" s="8"/>
    </row>
    <row r="125" spans="1:47" ht="25.5" hidden="1" customHeight="1">
      <c r="A125" s="563" t="s">
        <v>319</v>
      </c>
      <c r="B125" s="564"/>
      <c r="C125" s="564"/>
      <c r="D125" s="564"/>
      <c r="E125" s="564"/>
      <c r="F125" s="564"/>
      <c r="G125" s="564"/>
      <c r="H125" s="564"/>
      <c r="I125" s="565"/>
      <c r="J125" s="526"/>
      <c r="K125" s="527"/>
      <c r="L125" s="528"/>
      <c r="M125" s="537"/>
      <c r="N125" s="573"/>
      <c r="O125" s="538"/>
      <c r="P125" s="560">
        <f t="shared" si="1"/>
        <v>0</v>
      </c>
      <c r="Q125" s="561"/>
      <c r="R125" s="561"/>
      <c r="S125" s="561"/>
      <c r="T125" s="562"/>
      <c r="U125" s="532"/>
      <c r="V125" s="533"/>
      <c r="W125" s="533"/>
      <c r="X125" s="533"/>
      <c r="Y125" s="534"/>
      <c r="Z125" s="560"/>
      <c r="AA125" s="561"/>
      <c r="AB125" s="561"/>
      <c r="AC125" s="562"/>
      <c r="AD125" s="560"/>
      <c r="AE125" s="561"/>
      <c r="AF125" s="561"/>
      <c r="AG125" s="562"/>
      <c r="AH125" s="560"/>
      <c r="AI125" s="561"/>
      <c r="AJ125" s="561"/>
      <c r="AK125" s="562"/>
      <c r="AL125" s="526"/>
      <c r="AM125" s="527"/>
      <c r="AN125" s="527"/>
      <c r="AO125" s="528"/>
      <c r="AP125" s="526"/>
      <c r="AQ125" s="527"/>
      <c r="AR125" s="527"/>
      <c r="AS125" s="528"/>
      <c r="AT125" s="8"/>
      <c r="AU125" s="8"/>
    </row>
    <row r="126" spans="1:47" hidden="1">
      <c r="A126" s="574" t="s">
        <v>320</v>
      </c>
      <c r="B126" s="575"/>
      <c r="C126" s="575"/>
      <c r="D126" s="575"/>
      <c r="E126" s="575"/>
      <c r="F126" s="575"/>
      <c r="G126" s="575"/>
      <c r="H126" s="575"/>
      <c r="I126" s="576"/>
      <c r="J126" s="508"/>
      <c r="K126" s="509"/>
      <c r="L126" s="510"/>
      <c r="M126" s="554">
        <v>852</v>
      </c>
      <c r="N126" s="555"/>
      <c r="O126" s="556"/>
      <c r="P126" s="548">
        <f t="shared" si="1"/>
        <v>0</v>
      </c>
      <c r="Q126" s="549"/>
      <c r="R126" s="549"/>
      <c r="S126" s="549"/>
      <c r="T126" s="550"/>
      <c r="U126" s="577"/>
      <c r="V126" s="567"/>
      <c r="W126" s="567"/>
      <c r="X126" s="567"/>
      <c r="Y126" s="568"/>
      <c r="Z126" s="548"/>
      <c r="AA126" s="549"/>
      <c r="AB126" s="549"/>
      <c r="AC126" s="550"/>
      <c r="AD126" s="548"/>
      <c r="AE126" s="549"/>
      <c r="AF126" s="549"/>
      <c r="AG126" s="550"/>
      <c r="AH126" s="548"/>
      <c r="AI126" s="549"/>
      <c r="AJ126" s="549"/>
      <c r="AK126" s="550"/>
      <c r="AL126" s="508"/>
      <c r="AM126" s="509"/>
      <c r="AN126" s="509"/>
      <c r="AO126" s="510"/>
      <c r="AP126" s="508"/>
      <c r="AQ126" s="509"/>
      <c r="AR126" s="509"/>
      <c r="AS126" s="510"/>
      <c r="AT126" s="8"/>
      <c r="AU126" s="8"/>
    </row>
    <row r="127" spans="1:47" ht="12.75" hidden="1" customHeight="1">
      <c r="A127" s="574" t="s">
        <v>321</v>
      </c>
      <c r="B127" s="575"/>
      <c r="C127" s="575"/>
      <c r="D127" s="575"/>
      <c r="E127" s="575"/>
      <c r="F127" s="575"/>
      <c r="G127" s="575"/>
      <c r="H127" s="575"/>
      <c r="I127" s="576"/>
      <c r="J127" s="508"/>
      <c r="K127" s="509"/>
      <c r="L127" s="510"/>
      <c r="M127" s="554">
        <v>853</v>
      </c>
      <c r="N127" s="555"/>
      <c r="O127" s="556"/>
      <c r="P127" s="548">
        <f t="shared" si="1"/>
        <v>0</v>
      </c>
      <c r="Q127" s="549"/>
      <c r="R127" s="549"/>
      <c r="S127" s="549"/>
      <c r="T127" s="550"/>
      <c r="U127" s="577"/>
      <c r="V127" s="567"/>
      <c r="W127" s="567"/>
      <c r="X127" s="567"/>
      <c r="Y127" s="568"/>
      <c r="Z127" s="548"/>
      <c r="AA127" s="549"/>
      <c r="AB127" s="549"/>
      <c r="AC127" s="550"/>
      <c r="AD127" s="548"/>
      <c r="AE127" s="549"/>
      <c r="AF127" s="549"/>
      <c r="AG127" s="550"/>
      <c r="AH127" s="548"/>
      <c r="AI127" s="549"/>
      <c r="AJ127" s="549"/>
      <c r="AK127" s="550"/>
      <c r="AL127" s="508"/>
      <c r="AM127" s="509"/>
      <c r="AN127" s="509"/>
      <c r="AO127" s="510"/>
      <c r="AP127" s="508"/>
      <c r="AQ127" s="509"/>
      <c r="AR127" s="509"/>
      <c r="AS127" s="510"/>
      <c r="AT127" s="8"/>
      <c r="AU127" s="8"/>
    </row>
    <row r="128" spans="1:47" ht="25.5" hidden="1" customHeight="1">
      <c r="A128" s="574" t="s">
        <v>322</v>
      </c>
      <c r="B128" s="575"/>
      <c r="C128" s="575"/>
      <c r="D128" s="575"/>
      <c r="E128" s="575"/>
      <c r="F128" s="575"/>
      <c r="G128" s="575"/>
      <c r="H128" s="575"/>
      <c r="I128" s="576"/>
      <c r="J128" s="554">
        <v>260</v>
      </c>
      <c r="K128" s="555"/>
      <c r="L128" s="556"/>
      <c r="M128" s="508" t="s">
        <v>49</v>
      </c>
      <c r="N128" s="509"/>
      <c r="O128" s="510"/>
      <c r="P128" s="548">
        <f t="shared" si="1"/>
        <v>0</v>
      </c>
      <c r="Q128" s="549"/>
      <c r="R128" s="549"/>
      <c r="S128" s="549"/>
      <c r="T128" s="550"/>
      <c r="U128" s="548">
        <f>U129</f>
        <v>0</v>
      </c>
      <c r="V128" s="549"/>
      <c r="W128" s="549"/>
      <c r="X128" s="549"/>
      <c r="Y128" s="550"/>
      <c r="Z128" s="548">
        <f>Z129</f>
        <v>0</v>
      </c>
      <c r="AA128" s="549"/>
      <c r="AB128" s="549"/>
      <c r="AC128" s="550"/>
      <c r="AD128" s="548">
        <f>AD129</f>
        <v>0</v>
      </c>
      <c r="AE128" s="549"/>
      <c r="AF128" s="549"/>
      <c r="AG128" s="550"/>
      <c r="AH128" s="508">
        <f>AH129</f>
        <v>0</v>
      </c>
      <c r="AI128" s="509"/>
      <c r="AJ128" s="509"/>
      <c r="AK128" s="510"/>
      <c r="AL128" s="508">
        <f>AL129</f>
        <v>0</v>
      </c>
      <c r="AM128" s="509"/>
      <c r="AN128" s="509"/>
      <c r="AO128" s="510"/>
      <c r="AP128" s="508">
        <f>AP129</f>
        <v>0</v>
      </c>
      <c r="AQ128" s="509"/>
      <c r="AR128" s="509"/>
      <c r="AS128" s="510"/>
      <c r="AT128" s="8"/>
      <c r="AU128" s="8"/>
    </row>
    <row r="129" spans="1:47" hidden="1">
      <c r="A129" s="569" t="s">
        <v>316</v>
      </c>
      <c r="B129" s="570"/>
      <c r="C129" s="570"/>
      <c r="D129" s="570"/>
      <c r="E129" s="570"/>
      <c r="F129" s="570"/>
      <c r="G129" s="570"/>
      <c r="H129" s="570"/>
      <c r="I129" s="571"/>
      <c r="J129" s="523"/>
      <c r="K129" s="524"/>
      <c r="L129" s="525"/>
      <c r="M129" s="535">
        <v>244</v>
      </c>
      <c r="N129" s="572"/>
      <c r="O129" s="536"/>
      <c r="P129" s="557">
        <f t="shared" si="1"/>
        <v>0</v>
      </c>
      <c r="Q129" s="558"/>
      <c r="R129" s="558"/>
      <c r="S129" s="558"/>
      <c r="T129" s="559"/>
      <c r="U129" s="529"/>
      <c r="V129" s="530"/>
      <c r="W129" s="530"/>
      <c r="X129" s="530"/>
      <c r="Y129" s="531"/>
      <c r="Z129" s="557"/>
      <c r="AA129" s="558"/>
      <c r="AB129" s="558"/>
      <c r="AC129" s="559"/>
      <c r="AD129" s="557"/>
      <c r="AE129" s="558"/>
      <c r="AF129" s="558"/>
      <c r="AG129" s="559"/>
      <c r="AH129" s="557"/>
      <c r="AI129" s="558"/>
      <c r="AJ129" s="558"/>
      <c r="AK129" s="559"/>
      <c r="AL129" s="523"/>
      <c r="AM129" s="524"/>
      <c r="AN129" s="524"/>
      <c r="AO129" s="525"/>
      <c r="AP129" s="523"/>
      <c r="AQ129" s="524"/>
      <c r="AR129" s="524"/>
      <c r="AS129" s="525"/>
      <c r="AT129" s="8"/>
      <c r="AU129" s="8"/>
    </row>
    <row r="130" spans="1:47" ht="38.25" hidden="1" customHeight="1">
      <c r="A130" s="563" t="s">
        <v>323</v>
      </c>
      <c r="B130" s="564"/>
      <c r="C130" s="564"/>
      <c r="D130" s="564"/>
      <c r="E130" s="564"/>
      <c r="F130" s="564"/>
      <c r="G130" s="564"/>
      <c r="H130" s="564"/>
      <c r="I130" s="565"/>
      <c r="J130" s="526"/>
      <c r="K130" s="527"/>
      <c r="L130" s="528"/>
      <c r="M130" s="537"/>
      <c r="N130" s="573"/>
      <c r="O130" s="538"/>
      <c r="P130" s="560">
        <f t="shared" si="1"/>
        <v>0</v>
      </c>
      <c r="Q130" s="561"/>
      <c r="R130" s="561"/>
      <c r="S130" s="561"/>
      <c r="T130" s="562"/>
      <c r="U130" s="532"/>
      <c r="V130" s="533"/>
      <c r="W130" s="533"/>
      <c r="X130" s="533"/>
      <c r="Y130" s="534"/>
      <c r="Z130" s="560"/>
      <c r="AA130" s="561"/>
      <c r="AB130" s="561"/>
      <c r="AC130" s="562"/>
      <c r="AD130" s="560"/>
      <c r="AE130" s="561"/>
      <c r="AF130" s="561"/>
      <c r="AG130" s="562"/>
      <c r="AH130" s="560"/>
      <c r="AI130" s="561"/>
      <c r="AJ130" s="561"/>
      <c r="AK130" s="562"/>
      <c r="AL130" s="526"/>
      <c r="AM130" s="527"/>
      <c r="AN130" s="527"/>
      <c r="AO130" s="528"/>
      <c r="AP130" s="526"/>
      <c r="AQ130" s="527"/>
      <c r="AR130" s="527"/>
      <c r="AS130" s="528"/>
      <c r="AT130" s="8"/>
      <c r="AU130" s="8"/>
    </row>
    <row r="131" spans="1:47" s="10" customFormat="1" hidden="1">
      <c r="A131" s="551" t="s">
        <v>51</v>
      </c>
      <c r="B131" s="552"/>
      <c r="C131" s="552"/>
      <c r="D131" s="552"/>
      <c r="E131" s="552"/>
      <c r="F131" s="552"/>
      <c r="G131" s="552"/>
      <c r="H131" s="552"/>
      <c r="I131" s="553"/>
      <c r="J131" s="554">
        <v>500</v>
      </c>
      <c r="K131" s="555"/>
      <c r="L131" s="556"/>
      <c r="M131" s="508" t="s">
        <v>49</v>
      </c>
      <c r="N131" s="509"/>
      <c r="O131" s="510"/>
      <c r="P131" s="548">
        <f t="shared" si="1"/>
        <v>0</v>
      </c>
      <c r="Q131" s="549"/>
      <c r="R131" s="549"/>
      <c r="S131" s="549"/>
      <c r="T131" s="550"/>
      <c r="U131" s="591"/>
      <c r="V131" s="592"/>
      <c r="W131" s="592"/>
      <c r="X131" s="592"/>
      <c r="Y131" s="593"/>
      <c r="Z131" s="548"/>
      <c r="AA131" s="549"/>
      <c r="AB131" s="549"/>
      <c r="AC131" s="550"/>
      <c r="AD131" s="548"/>
      <c r="AE131" s="549"/>
      <c r="AF131" s="549"/>
      <c r="AG131" s="550"/>
      <c r="AH131" s="548"/>
      <c r="AI131" s="549"/>
      <c r="AJ131" s="549"/>
      <c r="AK131" s="550"/>
      <c r="AL131" s="588"/>
      <c r="AM131" s="589"/>
      <c r="AN131" s="589"/>
      <c r="AO131" s="590"/>
      <c r="AP131" s="588"/>
      <c r="AQ131" s="589"/>
      <c r="AR131" s="589"/>
      <c r="AS131" s="590"/>
      <c r="AT131" s="9"/>
      <c r="AU131" s="9"/>
    </row>
    <row r="132" spans="1:47" hidden="1">
      <c r="A132" s="551" t="s">
        <v>52</v>
      </c>
      <c r="B132" s="552"/>
      <c r="C132" s="552"/>
      <c r="D132" s="552"/>
      <c r="E132" s="552"/>
      <c r="F132" s="552"/>
      <c r="G132" s="552"/>
      <c r="H132" s="552"/>
      <c r="I132" s="553"/>
      <c r="J132" s="554">
        <v>600</v>
      </c>
      <c r="K132" s="555"/>
      <c r="L132" s="556"/>
      <c r="M132" s="508" t="s">
        <v>49</v>
      </c>
      <c r="N132" s="509"/>
      <c r="O132" s="510"/>
      <c r="P132" s="548">
        <f>SUM(U132:AS132)</f>
        <v>0</v>
      </c>
      <c r="Q132" s="549"/>
      <c r="R132" s="549"/>
      <c r="S132" s="549"/>
      <c r="T132" s="550"/>
      <c r="U132" s="548">
        <f>U131+U90-U105</f>
        <v>0</v>
      </c>
      <c r="V132" s="549"/>
      <c r="W132" s="549"/>
      <c r="X132" s="549"/>
      <c r="Y132" s="550"/>
      <c r="Z132" s="548">
        <f>Z131+Z90-Z105</f>
        <v>0</v>
      </c>
      <c r="AA132" s="549"/>
      <c r="AB132" s="549"/>
      <c r="AC132" s="550"/>
      <c r="AD132" s="548">
        <f>AD131+AD90-AD105</f>
        <v>0</v>
      </c>
      <c r="AE132" s="549"/>
      <c r="AF132" s="549"/>
      <c r="AG132" s="550"/>
      <c r="AH132" s="508">
        <f>AH131+AH90-AH105</f>
        <v>0</v>
      </c>
      <c r="AI132" s="509"/>
      <c r="AJ132" s="509"/>
      <c r="AK132" s="510"/>
      <c r="AL132" s="508">
        <f>AL131+AL90-AL105</f>
        <v>0</v>
      </c>
      <c r="AM132" s="509"/>
      <c r="AN132" s="509"/>
      <c r="AO132" s="510"/>
      <c r="AP132" s="508">
        <f>AP131+AP90-AP105</f>
        <v>0</v>
      </c>
      <c r="AQ132" s="509"/>
      <c r="AR132" s="509"/>
      <c r="AS132" s="510"/>
      <c r="AT132" s="8"/>
      <c r="AU132" s="8"/>
    </row>
    <row r="133" spans="1:47" ht="12.75" hidden="1" customHeight="1">
      <c r="A133" s="519" t="s">
        <v>23</v>
      </c>
      <c r="B133" s="519"/>
      <c r="C133" s="519"/>
      <c r="D133" s="519"/>
      <c r="E133" s="519"/>
      <c r="F133" s="519"/>
      <c r="G133" s="519"/>
      <c r="H133" s="519"/>
      <c r="I133" s="519"/>
      <c r="J133" s="587" t="s">
        <v>40</v>
      </c>
      <c r="K133" s="587"/>
      <c r="L133" s="587"/>
      <c r="M133" s="587" t="s">
        <v>41</v>
      </c>
      <c r="N133" s="587"/>
      <c r="O133" s="587"/>
      <c r="P133" s="586" t="s">
        <v>79</v>
      </c>
      <c r="Q133" s="586"/>
      <c r="R133" s="586"/>
      <c r="S133" s="586"/>
      <c r="T133" s="586"/>
      <c r="U133" s="586"/>
      <c r="V133" s="586"/>
      <c r="W133" s="586"/>
      <c r="X133" s="586"/>
      <c r="Y133" s="586"/>
      <c r="Z133" s="586"/>
      <c r="AA133" s="586"/>
      <c r="AB133" s="586"/>
      <c r="AC133" s="586"/>
      <c r="AD133" s="586"/>
      <c r="AE133" s="586"/>
      <c r="AF133" s="586"/>
      <c r="AG133" s="586"/>
      <c r="AH133" s="586"/>
      <c r="AI133" s="586"/>
      <c r="AJ133" s="586"/>
      <c r="AK133" s="586"/>
      <c r="AL133" s="586"/>
      <c r="AM133" s="586"/>
      <c r="AN133" s="586"/>
      <c r="AO133" s="586"/>
      <c r="AP133" s="586"/>
      <c r="AQ133" s="586"/>
      <c r="AR133" s="586"/>
      <c r="AS133" s="586"/>
    </row>
    <row r="134" spans="1:47" ht="12.75" hidden="1" customHeight="1">
      <c r="A134" s="519"/>
      <c r="B134" s="519"/>
      <c r="C134" s="519"/>
      <c r="D134" s="519"/>
      <c r="E134" s="519"/>
      <c r="F134" s="519"/>
      <c r="G134" s="519"/>
      <c r="H134" s="519"/>
      <c r="I134" s="519"/>
      <c r="J134" s="587"/>
      <c r="K134" s="587"/>
      <c r="L134" s="587"/>
      <c r="M134" s="587"/>
      <c r="N134" s="587"/>
      <c r="O134" s="587"/>
      <c r="P134" s="586" t="s">
        <v>42</v>
      </c>
      <c r="Q134" s="586"/>
      <c r="R134" s="586"/>
      <c r="S134" s="586"/>
      <c r="T134" s="586"/>
      <c r="U134" s="586" t="s">
        <v>28</v>
      </c>
      <c r="V134" s="586"/>
      <c r="W134" s="586"/>
      <c r="X134" s="586"/>
      <c r="Y134" s="586"/>
      <c r="Z134" s="586"/>
      <c r="AA134" s="586"/>
      <c r="AB134" s="586"/>
      <c r="AC134" s="586"/>
      <c r="AD134" s="586"/>
      <c r="AE134" s="586"/>
      <c r="AF134" s="586"/>
      <c r="AG134" s="586"/>
      <c r="AH134" s="586"/>
      <c r="AI134" s="586"/>
      <c r="AJ134" s="586"/>
      <c r="AK134" s="586"/>
      <c r="AL134" s="586"/>
      <c r="AM134" s="586"/>
      <c r="AN134" s="586"/>
      <c r="AO134" s="586"/>
      <c r="AP134" s="586"/>
      <c r="AQ134" s="586"/>
      <c r="AR134" s="586"/>
      <c r="AS134" s="586"/>
    </row>
    <row r="135" spans="1:47" ht="79.5" hidden="1" customHeight="1">
      <c r="A135" s="519"/>
      <c r="B135" s="519"/>
      <c r="C135" s="519"/>
      <c r="D135" s="519"/>
      <c r="E135" s="519"/>
      <c r="F135" s="519"/>
      <c r="G135" s="519"/>
      <c r="H135" s="519"/>
      <c r="I135" s="519"/>
      <c r="J135" s="587"/>
      <c r="K135" s="587"/>
      <c r="L135" s="587"/>
      <c r="M135" s="587"/>
      <c r="N135" s="587"/>
      <c r="O135" s="587"/>
      <c r="P135" s="586"/>
      <c r="Q135" s="586"/>
      <c r="R135" s="586"/>
      <c r="S135" s="586"/>
      <c r="T135" s="586"/>
      <c r="U135" s="587" t="s">
        <v>325</v>
      </c>
      <c r="V135" s="587"/>
      <c r="W135" s="587"/>
      <c r="X135" s="587"/>
      <c r="Y135" s="587"/>
      <c r="Z135" s="587" t="s">
        <v>43</v>
      </c>
      <c r="AA135" s="587"/>
      <c r="AB135" s="587"/>
      <c r="AC135" s="587"/>
      <c r="AD135" s="587" t="s">
        <v>44</v>
      </c>
      <c r="AE135" s="587"/>
      <c r="AF135" s="587"/>
      <c r="AG135" s="587"/>
      <c r="AH135" s="587" t="s">
        <v>45</v>
      </c>
      <c r="AI135" s="587"/>
      <c r="AJ135" s="587"/>
      <c r="AK135" s="587"/>
      <c r="AL135" s="587" t="s">
        <v>46</v>
      </c>
      <c r="AM135" s="587"/>
      <c r="AN135" s="587"/>
      <c r="AO135" s="587"/>
      <c r="AP135" s="587"/>
      <c r="AQ135" s="587"/>
      <c r="AR135" s="587"/>
      <c r="AS135" s="587"/>
    </row>
    <row r="136" spans="1:47" ht="32.25" hidden="1" customHeight="1">
      <c r="A136" s="519"/>
      <c r="B136" s="519"/>
      <c r="C136" s="519"/>
      <c r="D136" s="519"/>
      <c r="E136" s="519"/>
      <c r="F136" s="519"/>
      <c r="G136" s="519"/>
      <c r="H136" s="519"/>
      <c r="I136" s="519"/>
      <c r="J136" s="587"/>
      <c r="K136" s="587"/>
      <c r="L136" s="587"/>
      <c r="M136" s="587"/>
      <c r="N136" s="587"/>
      <c r="O136" s="587"/>
      <c r="P136" s="586"/>
      <c r="Q136" s="586"/>
      <c r="R136" s="586"/>
      <c r="S136" s="586"/>
      <c r="T136" s="586"/>
      <c r="U136" s="587"/>
      <c r="V136" s="587"/>
      <c r="W136" s="587"/>
      <c r="X136" s="587"/>
      <c r="Y136" s="587"/>
      <c r="Z136" s="587"/>
      <c r="AA136" s="587"/>
      <c r="AB136" s="587"/>
      <c r="AC136" s="587"/>
      <c r="AD136" s="587"/>
      <c r="AE136" s="587"/>
      <c r="AF136" s="587"/>
      <c r="AG136" s="587"/>
      <c r="AH136" s="587"/>
      <c r="AI136" s="587"/>
      <c r="AJ136" s="587"/>
      <c r="AK136" s="587"/>
      <c r="AL136" s="587" t="s">
        <v>42</v>
      </c>
      <c r="AM136" s="587"/>
      <c r="AN136" s="587"/>
      <c r="AO136" s="587"/>
      <c r="AP136" s="587" t="s">
        <v>47</v>
      </c>
      <c r="AQ136" s="587"/>
      <c r="AR136" s="587"/>
      <c r="AS136" s="587"/>
    </row>
    <row r="137" spans="1:47" ht="16.149999999999999" hidden="1" customHeight="1">
      <c r="A137" s="579">
        <v>1</v>
      </c>
      <c r="B137" s="580"/>
      <c r="C137" s="580"/>
      <c r="D137" s="580"/>
      <c r="E137" s="580"/>
      <c r="F137" s="580"/>
      <c r="G137" s="580"/>
      <c r="H137" s="580"/>
      <c r="I137" s="581"/>
      <c r="J137" s="579">
        <v>2</v>
      </c>
      <c r="K137" s="580"/>
      <c r="L137" s="580"/>
      <c r="M137" s="580">
        <v>3</v>
      </c>
      <c r="N137" s="580"/>
      <c r="O137" s="580"/>
      <c r="P137" s="580">
        <v>4</v>
      </c>
      <c r="Q137" s="580"/>
      <c r="R137" s="580"/>
      <c r="S137" s="580"/>
      <c r="T137" s="580"/>
      <c r="U137" s="580">
        <v>5</v>
      </c>
      <c r="V137" s="580"/>
      <c r="W137" s="580"/>
      <c r="X137" s="580"/>
      <c r="Y137" s="581"/>
      <c r="Z137" s="579">
        <v>6</v>
      </c>
      <c r="AA137" s="580"/>
      <c r="AB137" s="580"/>
      <c r="AC137" s="581"/>
      <c r="AD137" s="579">
        <v>7</v>
      </c>
      <c r="AE137" s="580"/>
      <c r="AF137" s="580"/>
      <c r="AG137" s="581"/>
      <c r="AH137" s="579">
        <v>8</v>
      </c>
      <c r="AI137" s="580"/>
      <c r="AJ137" s="580"/>
      <c r="AK137" s="581"/>
      <c r="AL137" s="579">
        <v>9</v>
      </c>
      <c r="AM137" s="580"/>
      <c r="AN137" s="580"/>
      <c r="AO137" s="581"/>
      <c r="AP137" s="579">
        <v>10</v>
      </c>
      <c r="AQ137" s="580"/>
      <c r="AR137" s="580"/>
      <c r="AS137" s="581"/>
    </row>
    <row r="138" spans="1:47" s="2" customFormat="1" ht="16.149999999999999" hidden="1" customHeight="1">
      <c r="A138" s="582">
        <v>2018</v>
      </c>
      <c r="B138" s="583"/>
      <c r="C138" s="583"/>
      <c r="D138" s="583"/>
      <c r="E138" s="583"/>
      <c r="F138" s="583"/>
      <c r="G138" s="583"/>
      <c r="H138" s="583"/>
      <c r="I138" s="583"/>
      <c r="J138" s="583"/>
      <c r="K138" s="583"/>
      <c r="L138" s="583"/>
      <c r="M138" s="583"/>
      <c r="N138" s="583"/>
      <c r="O138" s="583"/>
      <c r="P138" s="583"/>
      <c r="Q138" s="583"/>
      <c r="R138" s="583"/>
      <c r="S138" s="583"/>
      <c r="T138" s="583"/>
      <c r="U138" s="583"/>
      <c r="V138" s="583"/>
      <c r="W138" s="583"/>
      <c r="X138" s="583"/>
      <c r="Y138" s="583"/>
      <c r="Z138" s="583"/>
      <c r="AA138" s="583"/>
      <c r="AB138" s="583"/>
      <c r="AC138" s="583"/>
      <c r="AD138" s="583"/>
      <c r="AE138" s="583"/>
      <c r="AF138" s="583"/>
      <c r="AG138" s="583"/>
      <c r="AH138" s="583"/>
      <c r="AI138" s="583"/>
      <c r="AJ138" s="583"/>
      <c r="AK138" s="583"/>
      <c r="AL138" s="583"/>
      <c r="AM138" s="583"/>
      <c r="AN138" s="583"/>
      <c r="AO138" s="583"/>
      <c r="AP138" s="583"/>
      <c r="AQ138" s="583"/>
      <c r="AR138" s="583"/>
      <c r="AS138" s="584"/>
    </row>
    <row r="139" spans="1:47" hidden="1">
      <c r="A139" s="551" t="s">
        <v>48</v>
      </c>
      <c r="B139" s="552"/>
      <c r="C139" s="552"/>
      <c r="D139" s="552"/>
      <c r="E139" s="552"/>
      <c r="F139" s="552"/>
      <c r="G139" s="552"/>
      <c r="H139" s="552"/>
      <c r="I139" s="553"/>
      <c r="J139" s="513">
        <v>100</v>
      </c>
      <c r="K139" s="513"/>
      <c r="L139" s="513"/>
      <c r="M139" s="585" t="s">
        <v>49</v>
      </c>
      <c r="N139" s="585"/>
      <c r="O139" s="585"/>
      <c r="P139" s="578">
        <f>P140+P142+P146+P147+P148+P149+P150</f>
        <v>0</v>
      </c>
      <c r="Q139" s="578"/>
      <c r="R139" s="578"/>
      <c r="S139" s="578"/>
      <c r="T139" s="578"/>
      <c r="U139" s="578">
        <f>U142</f>
        <v>0</v>
      </c>
      <c r="V139" s="578"/>
      <c r="W139" s="578"/>
      <c r="X139" s="578"/>
      <c r="Y139" s="578"/>
      <c r="Z139" s="578">
        <f>Z148</f>
        <v>0</v>
      </c>
      <c r="AA139" s="578"/>
      <c r="AB139" s="578"/>
      <c r="AC139" s="578"/>
      <c r="AD139" s="578">
        <f>AD148</f>
        <v>0</v>
      </c>
      <c r="AE139" s="578"/>
      <c r="AF139" s="578"/>
      <c r="AG139" s="578"/>
      <c r="AH139" s="501">
        <f>AH142</f>
        <v>0</v>
      </c>
      <c r="AI139" s="501"/>
      <c r="AJ139" s="501"/>
      <c r="AK139" s="501"/>
      <c r="AL139" s="501">
        <f>AL142+AL146+AL147+AL149</f>
        <v>0</v>
      </c>
      <c r="AM139" s="501"/>
      <c r="AN139" s="501"/>
      <c r="AO139" s="501"/>
      <c r="AP139" s="501">
        <f>AP142+AP149</f>
        <v>0</v>
      </c>
      <c r="AQ139" s="501"/>
      <c r="AR139" s="501"/>
      <c r="AS139" s="501"/>
      <c r="AT139" s="8"/>
      <c r="AU139" s="8"/>
    </row>
    <row r="140" spans="1:47" hidden="1">
      <c r="A140" s="569" t="s">
        <v>287</v>
      </c>
      <c r="B140" s="570"/>
      <c r="C140" s="570"/>
      <c r="D140" s="570"/>
      <c r="E140" s="570"/>
      <c r="F140" s="570"/>
      <c r="G140" s="570"/>
      <c r="H140" s="570"/>
      <c r="I140" s="571"/>
      <c r="J140" s="513">
        <v>110</v>
      </c>
      <c r="K140" s="513"/>
      <c r="L140" s="513"/>
      <c r="M140" s="513">
        <v>120</v>
      </c>
      <c r="N140" s="513"/>
      <c r="O140" s="513"/>
      <c r="P140" s="578">
        <f>AL140</f>
        <v>0</v>
      </c>
      <c r="Q140" s="578"/>
      <c r="R140" s="578"/>
      <c r="S140" s="578"/>
      <c r="T140" s="578"/>
      <c r="U140" s="578" t="s">
        <v>49</v>
      </c>
      <c r="V140" s="578"/>
      <c r="W140" s="578"/>
      <c r="X140" s="578"/>
      <c r="Y140" s="578"/>
      <c r="Z140" s="578" t="s">
        <v>49</v>
      </c>
      <c r="AA140" s="578"/>
      <c r="AB140" s="578"/>
      <c r="AC140" s="578"/>
      <c r="AD140" s="578" t="s">
        <v>49</v>
      </c>
      <c r="AE140" s="578"/>
      <c r="AF140" s="578"/>
      <c r="AG140" s="578"/>
      <c r="AH140" s="501" t="s">
        <v>49</v>
      </c>
      <c r="AI140" s="501"/>
      <c r="AJ140" s="501"/>
      <c r="AK140" s="501"/>
      <c r="AL140" s="501"/>
      <c r="AM140" s="501"/>
      <c r="AN140" s="501"/>
      <c r="AO140" s="501"/>
      <c r="AP140" s="501" t="s">
        <v>49</v>
      </c>
      <c r="AQ140" s="501"/>
      <c r="AR140" s="501"/>
      <c r="AS140" s="501"/>
      <c r="AT140" s="8"/>
      <c r="AU140" s="8"/>
    </row>
    <row r="141" spans="1:47" ht="12.75" hidden="1" customHeight="1">
      <c r="A141" s="563" t="s">
        <v>288</v>
      </c>
      <c r="B141" s="564"/>
      <c r="C141" s="564"/>
      <c r="D141" s="564"/>
      <c r="E141" s="564"/>
      <c r="F141" s="564"/>
      <c r="G141" s="564"/>
      <c r="H141" s="564"/>
      <c r="I141" s="565"/>
      <c r="J141" s="513"/>
      <c r="K141" s="513"/>
      <c r="L141" s="513"/>
      <c r="M141" s="513"/>
      <c r="N141" s="513"/>
      <c r="O141" s="513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01"/>
      <c r="AI141" s="501"/>
      <c r="AJ141" s="501"/>
      <c r="AK141" s="501"/>
      <c r="AL141" s="501"/>
      <c r="AM141" s="501"/>
      <c r="AN141" s="501"/>
      <c r="AO141" s="501"/>
      <c r="AP141" s="501"/>
      <c r="AQ141" s="501"/>
      <c r="AR141" s="501"/>
      <c r="AS141" s="501"/>
      <c r="AT141" s="8"/>
      <c r="AU141" s="8"/>
    </row>
    <row r="142" spans="1:47" ht="12.75" hidden="1" customHeight="1">
      <c r="A142" s="574" t="s">
        <v>289</v>
      </c>
      <c r="B142" s="575"/>
      <c r="C142" s="575"/>
      <c r="D142" s="575"/>
      <c r="E142" s="575"/>
      <c r="F142" s="575"/>
      <c r="G142" s="575"/>
      <c r="H142" s="575"/>
      <c r="I142" s="576"/>
      <c r="J142" s="513">
        <v>120</v>
      </c>
      <c r="K142" s="513"/>
      <c r="L142" s="513"/>
      <c r="M142" s="513">
        <v>130</v>
      </c>
      <c r="N142" s="513"/>
      <c r="O142" s="513"/>
      <c r="P142" s="578">
        <f>P143+P145</f>
        <v>0</v>
      </c>
      <c r="Q142" s="578"/>
      <c r="R142" s="578"/>
      <c r="S142" s="578"/>
      <c r="T142" s="578"/>
      <c r="U142" s="578">
        <f>U143+U145</f>
        <v>0</v>
      </c>
      <c r="V142" s="578"/>
      <c r="W142" s="578"/>
      <c r="X142" s="578"/>
      <c r="Y142" s="578"/>
      <c r="Z142" s="578" t="s">
        <v>49</v>
      </c>
      <c r="AA142" s="578"/>
      <c r="AB142" s="578"/>
      <c r="AC142" s="578"/>
      <c r="AD142" s="578" t="s">
        <v>49</v>
      </c>
      <c r="AE142" s="578"/>
      <c r="AF142" s="578"/>
      <c r="AG142" s="578"/>
      <c r="AH142" s="501">
        <f>AH143+AH145</f>
        <v>0</v>
      </c>
      <c r="AI142" s="501"/>
      <c r="AJ142" s="501"/>
      <c r="AK142" s="501"/>
      <c r="AL142" s="501">
        <f>AL143+AL145</f>
        <v>0</v>
      </c>
      <c r="AM142" s="501"/>
      <c r="AN142" s="501"/>
      <c r="AO142" s="501"/>
      <c r="AP142" s="501">
        <f t="shared" ref="AP142" si="2">AP143+AP145</f>
        <v>0</v>
      </c>
      <c r="AQ142" s="501"/>
      <c r="AR142" s="501"/>
      <c r="AS142" s="501"/>
      <c r="AT142" s="8"/>
      <c r="AU142" s="8"/>
    </row>
    <row r="143" spans="1:47" hidden="1">
      <c r="A143" s="569" t="s">
        <v>290</v>
      </c>
      <c r="B143" s="570"/>
      <c r="C143" s="570"/>
      <c r="D143" s="570"/>
      <c r="E143" s="570"/>
      <c r="F143" s="570"/>
      <c r="G143" s="570"/>
      <c r="H143" s="570"/>
      <c r="I143" s="571"/>
      <c r="J143" s="501"/>
      <c r="K143" s="501"/>
      <c r="L143" s="501"/>
      <c r="M143" s="513">
        <v>130</v>
      </c>
      <c r="N143" s="513"/>
      <c r="O143" s="513"/>
      <c r="P143" s="578">
        <f>U143+AH143+AL143+AP143</f>
        <v>0</v>
      </c>
      <c r="Q143" s="578"/>
      <c r="R143" s="578"/>
      <c r="S143" s="578"/>
      <c r="T143" s="578"/>
      <c r="U143" s="578"/>
      <c r="V143" s="578"/>
      <c r="W143" s="578"/>
      <c r="X143" s="578"/>
      <c r="Y143" s="578"/>
      <c r="Z143" s="578" t="s">
        <v>49</v>
      </c>
      <c r="AA143" s="578"/>
      <c r="AB143" s="578"/>
      <c r="AC143" s="578"/>
      <c r="AD143" s="578" t="s">
        <v>49</v>
      </c>
      <c r="AE143" s="578"/>
      <c r="AF143" s="578"/>
      <c r="AG143" s="578"/>
      <c r="AH143" s="578"/>
      <c r="AI143" s="578"/>
      <c r="AJ143" s="578"/>
      <c r="AK143" s="578"/>
      <c r="AL143" s="501"/>
      <c r="AM143" s="501"/>
      <c r="AN143" s="501"/>
      <c r="AO143" s="501"/>
      <c r="AP143" s="501"/>
      <c r="AQ143" s="501"/>
      <c r="AR143" s="501"/>
      <c r="AS143" s="501"/>
      <c r="AT143" s="8"/>
      <c r="AU143" s="8"/>
    </row>
    <row r="144" spans="1:47" ht="12.75" hidden="1" customHeight="1">
      <c r="A144" s="563" t="s">
        <v>291</v>
      </c>
      <c r="B144" s="564"/>
      <c r="C144" s="564"/>
      <c r="D144" s="564"/>
      <c r="E144" s="564"/>
      <c r="F144" s="564"/>
      <c r="G144" s="564"/>
      <c r="H144" s="564"/>
      <c r="I144" s="565"/>
      <c r="J144" s="501"/>
      <c r="K144" s="501"/>
      <c r="L144" s="501"/>
      <c r="M144" s="513"/>
      <c r="N144" s="513"/>
      <c r="O144" s="513"/>
      <c r="P144" s="578"/>
      <c r="Q144" s="578"/>
      <c r="R144" s="578"/>
      <c r="S144" s="578"/>
      <c r="T144" s="578"/>
      <c r="U144" s="578"/>
      <c r="V144" s="578"/>
      <c r="W144" s="578"/>
      <c r="X144" s="578"/>
      <c r="Y144" s="578"/>
      <c r="Z144" s="578"/>
      <c r="AA144" s="578"/>
      <c r="AB144" s="578"/>
      <c r="AC144" s="578"/>
      <c r="AD144" s="578"/>
      <c r="AE144" s="578"/>
      <c r="AF144" s="578"/>
      <c r="AG144" s="578"/>
      <c r="AH144" s="578"/>
      <c r="AI144" s="578"/>
      <c r="AJ144" s="578"/>
      <c r="AK144" s="578"/>
      <c r="AL144" s="501"/>
      <c r="AM144" s="501"/>
      <c r="AN144" s="501"/>
      <c r="AO144" s="501"/>
      <c r="AP144" s="501"/>
      <c r="AQ144" s="501"/>
      <c r="AR144" s="501"/>
      <c r="AS144" s="501"/>
      <c r="AT144" s="8"/>
      <c r="AU144" s="8"/>
    </row>
    <row r="145" spans="1:47" ht="12.75" hidden="1" customHeight="1">
      <c r="A145" s="574" t="s">
        <v>292</v>
      </c>
      <c r="B145" s="575"/>
      <c r="C145" s="575"/>
      <c r="D145" s="575"/>
      <c r="E145" s="575"/>
      <c r="F145" s="575"/>
      <c r="G145" s="575"/>
      <c r="H145" s="575"/>
      <c r="I145" s="576"/>
      <c r="J145" s="501"/>
      <c r="K145" s="501"/>
      <c r="L145" s="501"/>
      <c r="M145" s="513">
        <v>130</v>
      </c>
      <c r="N145" s="513"/>
      <c r="O145" s="513"/>
      <c r="P145" s="578">
        <f>U145+AH145+AL145+AP145</f>
        <v>0</v>
      </c>
      <c r="Q145" s="578"/>
      <c r="R145" s="578"/>
      <c r="S145" s="578"/>
      <c r="T145" s="578"/>
      <c r="U145" s="515"/>
      <c r="V145" s="515"/>
      <c r="W145" s="515"/>
      <c r="X145" s="515"/>
      <c r="Y145" s="515"/>
      <c r="Z145" s="578" t="s">
        <v>49</v>
      </c>
      <c r="AA145" s="578"/>
      <c r="AB145" s="578"/>
      <c r="AC145" s="578"/>
      <c r="AD145" s="578" t="s">
        <v>49</v>
      </c>
      <c r="AE145" s="578"/>
      <c r="AF145" s="578"/>
      <c r="AG145" s="578"/>
      <c r="AH145" s="578"/>
      <c r="AI145" s="578"/>
      <c r="AJ145" s="578"/>
      <c r="AK145" s="578"/>
      <c r="AL145" s="501"/>
      <c r="AM145" s="501"/>
      <c r="AN145" s="501"/>
      <c r="AO145" s="501"/>
      <c r="AP145" s="501"/>
      <c r="AQ145" s="501"/>
      <c r="AR145" s="501"/>
      <c r="AS145" s="501"/>
      <c r="AT145" s="8"/>
      <c r="AU145" s="8"/>
    </row>
    <row r="146" spans="1:47" ht="25.5" hidden="1" customHeight="1">
      <c r="A146" s="574" t="s">
        <v>293</v>
      </c>
      <c r="B146" s="575"/>
      <c r="C146" s="575"/>
      <c r="D146" s="575"/>
      <c r="E146" s="575"/>
      <c r="F146" s="575"/>
      <c r="G146" s="575"/>
      <c r="H146" s="575"/>
      <c r="I146" s="576"/>
      <c r="J146" s="513">
        <v>130</v>
      </c>
      <c r="K146" s="513"/>
      <c r="L146" s="513"/>
      <c r="M146" s="513">
        <v>140</v>
      </c>
      <c r="N146" s="513"/>
      <c r="O146" s="513"/>
      <c r="P146" s="578">
        <f>AL146</f>
        <v>0</v>
      </c>
      <c r="Q146" s="578"/>
      <c r="R146" s="578"/>
      <c r="S146" s="578"/>
      <c r="T146" s="578"/>
      <c r="U146" s="578" t="s">
        <v>49</v>
      </c>
      <c r="V146" s="578"/>
      <c r="W146" s="578"/>
      <c r="X146" s="578"/>
      <c r="Y146" s="578"/>
      <c r="Z146" s="578" t="s">
        <v>49</v>
      </c>
      <c r="AA146" s="578"/>
      <c r="AB146" s="578"/>
      <c r="AC146" s="578"/>
      <c r="AD146" s="578" t="s">
        <v>49</v>
      </c>
      <c r="AE146" s="578"/>
      <c r="AF146" s="578"/>
      <c r="AG146" s="578"/>
      <c r="AH146" s="501" t="s">
        <v>49</v>
      </c>
      <c r="AI146" s="501"/>
      <c r="AJ146" s="501"/>
      <c r="AK146" s="501"/>
      <c r="AL146" s="501"/>
      <c r="AM146" s="501"/>
      <c r="AN146" s="501"/>
      <c r="AO146" s="501"/>
      <c r="AP146" s="501" t="s">
        <v>49</v>
      </c>
      <c r="AQ146" s="501"/>
      <c r="AR146" s="501"/>
      <c r="AS146" s="501"/>
      <c r="AT146" s="8"/>
      <c r="AU146" s="8"/>
    </row>
    <row r="147" spans="1:47" ht="51" hidden="1" customHeight="1">
      <c r="A147" s="574" t="s">
        <v>294</v>
      </c>
      <c r="B147" s="575"/>
      <c r="C147" s="575"/>
      <c r="D147" s="575"/>
      <c r="E147" s="575"/>
      <c r="F147" s="575"/>
      <c r="G147" s="575"/>
      <c r="H147" s="575"/>
      <c r="I147" s="576"/>
      <c r="J147" s="513">
        <v>140</v>
      </c>
      <c r="K147" s="513"/>
      <c r="L147" s="513"/>
      <c r="M147" s="513">
        <v>150</v>
      </c>
      <c r="N147" s="513"/>
      <c r="O147" s="513"/>
      <c r="P147" s="578">
        <f>AL147</f>
        <v>0</v>
      </c>
      <c r="Q147" s="578"/>
      <c r="R147" s="578"/>
      <c r="S147" s="578"/>
      <c r="T147" s="578"/>
      <c r="U147" s="578" t="s">
        <v>49</v>
      </c>
      <c r="V147" s="578"/>
      <c r="W147" s="578"/>
      <c r="X147" s="578"/>
      <c r="Y147" s="578"/>
      <c r="Z147" s="578" t="s">
        <v>49</v>
      </c>
      <c r="AA147" s="578"/>
      <c r="AB147" s="578"/>
      <c r="AC147" s="578"/>
      <c r="AD147" s="578" t="s">
        <v>49</v>
      </c>
      <c r="AE147" s="578"/>
      <c r="AF147" s="578"/>
      <c r="AG147" s="578"/>
      <c r="AH147" s="501" t="s">
        <v>49</v>
      </c>
      <c r="AI147" s="501"/>
      <c r="AJ147" s="501"/>
      <c r="AK147" s="501"/>
      <c r="AL147" s="501"/>
      <c r="AM147" s="501"/>
      <c r="AN147" s="501"/>
      <c r="AO147" s="501"/>
      <c r="AP147" s="501" t="s">
        <v>49</v>
      </c>
      <c r="AQ147" s="501"/>
      <c r="AR147" s="501"/>
      <c r="AS147" s="501"/>
      <c r="AT147" s="8"/>
      <c r="AU147" s="8"/>
    </row>
    <row r="148" spans="1:47" hidden="1">
      <c r="A148" s="574" t="s">
        <v>295</v>
      </c>
      <c r="B148" s="575"/>
      <c r="C148" s="575"/>
      <c r="D148" s="575"/>
      <c r="E148" s="575"/>
      <c r="F148" s="575"/>
      <c r="G148" s="575"/>
      <c r="H148" s="575"/>
      <c r="I148" s="576"/>
      <c r="J148" s="513">
        <v>150</v>
      </c>
      <c r="K148" s="513"/>
      <c r="L148" s="513"/>
      <c r="M148" s="554">
        <v>180</v>
      </c>
      <c r="N148" s="555"/>
      <c r="O148" s="556"/>
      <c r="P148" s="548">
        <f>AD148+Z148</f>
        <v>0</v>
      </c>
      <c r="Q148" s="549"/>
      <c r="R148" s="549"/>
      <c r="S148" s="549"/>
      <c r="T148" s="550"/>
      <c r="U148" s="548" t="s">
        <v>49</v>
      </c>
      <c r="V148" s="549"/>
      <c r="W148" s="549"/>
      <c r="X148" s="549"/>
      <c r="Y148" s="550"/>
      <c r="Z148" s="548"/>
      <c r="AA148" s="549"/>
      <c r="AB148" s="549"/>
      <c r="AC148" s="550"/>
      <c r="AD148" s="548"/>
      <c r="AE148" s="549"/>
      <c r="AF148" s="549"/>
      <c r="AG148" s="550"/>
      <c r="AH148" s="508" t="s">
        <v>49</v>
      </c>
      <c r="AI148" s="509"/>
      <c r="AJ148" s="509"/>
      <c r="AK148" s="510"/>
      <c r="AL148" s="508" t="s">
        <v>49</v>
      </c>
      <c r="AM148" s="509"/>
      <c r="AN148" s="509"/>
      <c r="AO148" s="510"/>
      <c r="AP148" s="508" t="s">
        <v>49</v>
      </c>
      <c r="AQ148" s="509"/>
      <c r="AR148" s="509"/>
      <c r="AS148" s="510"/>
      <c r="AT148" s="8"/>
      <c r="AU148" s="8"/>
    </row>
    <row r="149" spans="1:47" hidden="1">
      <c r="A149" s="574" t="s">
        <v>296</v>
      </c>
      <c r="B149" s="575"/>
      <c r="C149" s="575"/>
      <c r="D149" s="575"/>
      <c r="E149" s="575"/>
      <c r="F149" s="575"/>
      <c r="G149" s="575"/>
      <c r="H149" s="575"/>
      <c r="I149" s="576"/>
      <c r="J149" s="513">
        <v>160</v>
      </c>
      <c r="K149" s="513"/>
      <c r="L149" s="513"/>
      <c r="M149" s="554">
        <v>180</v>
      </c>
      <c r="N149" s="555"/>
      <c r="O149" s="556"/>
      <c r="P149" s="548">
        <f>AL149+AP149</f>
        <v>0</v>
      </c>
      <c r="Q149" s="549"/>
      <c r="R149" s="549"/>
      <c r="S149" s="549"/>
      <c r="T149" s="550"/>
      <c r="U149" s="548" t="s">
        <v>49</v>
      </c>
      <c r="V149" s="549"/>
      <c r="W149" s="549"/>
      <c r="X149" s="549"/>
      <c r="Y149" s="550"/>
      <c r="Z149" s="548" t="s">
        <v>49</v>
      </c>
      <c r="AA149" s="549"/>
      <c r="AB149" s="549"/>
      <c r="AC149" s="550"/>
      <c r="AD149" s="548" t="s">
        <v>49</v>
      </c>
      <c r="AE149" s="549"/>
      <c r="AF149" s="549"/>
      <c r="AG149" s="550"/>
      <c r="AH149" s="508" t="s">
        <v>49</v>
      </c>
      <c r="AI149" s="509"/>
      <c r="AJ149" s="509"/>
      <c r="AK149" s="510"/>
      <c r="AL149" s="508"/>
      <c r="AM149" s="509"/>
      <c r="AN149" s="509"/>
      <c r="AO149" s="510"/>
      <c r="AP149" s="508"/>
      <c r="AQ149" s="509"/>
      <c r="AR149" s="509"/>
      <c r="AS149" s="510"/>
      <c r="AT149" s="8"/>
      <c r="AU149" s="8"/>
    </row>
    <row r="150" spans="1:47" hidden="1">
      <c r="A150" s="574" t="s">
        <v>297</v>
      </c>
      <c r="B150" s="575"/>
      <c r="C150" s="575"/>
      <c r="D150" s="575"/>
      <c r="E150" s="575"/>
      <c r="F150" s="575"/>
      <c r="G150" s="575"/>
      <c r="H150" s="575"/>
      <c r="I150" s="576"/>
      <c r="J150" s="513">
        <v>180</v>
      </c>
      <c r="K150" s="513"/>
      <c r="L150" s="513"/>
      <c r="M150" s="508" t="s">
        <v>49</v>
      </c>
      <c r="N150" s="509"/>
      <c r="O150" s="510"/>
      <c r="P150" s="548">
        <f>P151+P153</f>
        <v>0</v>
      </c>
      <c r="Q150" s="549"/>
      <c r="R150" s="549"/>
      <c r="S150" s="549"/>
      <c r="T150" s="550"/>
      <c r="U150" s="548" t="s">
        <v>49</v>
      </c>
      <c r="V150" s="549"/>
      <c r="W150" s="549"/>
      <c r="X150" s="549"/>
      <c r="Y150" s="550"/>
      <c r="Z150" s="548" t="s">
        <v>49</v>
      </c>
      <c r="AA150" s="549"/>
      <c r="AB150" s="549"/>
      <c r="AC150" s="550"/>
      <c r="AD150" s="548" t="s">
        <v>49</v>
      </c>
      <c r="AE150" s="549"/>
      <c r="AF150" s="549"/>
      <c r="AG150" s="550"/>
      <c r="AH150" s="508" t="s">
        <v>49</v>
      </c>
      <c r="AI150" s="509"/>
      <c r="AJ150" s="509"/>
      <c r="AK150" s="510"/>
      <c r="AL150" s="508">
        <f>AL151+AL153</f>
        <v>0</v>
      </c>
      <c r="AM150" s="509"/>
      <c r="AN150" s="509"/>
      <c r="AO150" s="510"/>
      <c r="AP150" s="508" t="s">
        <v>49</v>
      </c>
      <c r="AQ150" s="509"/>
      <c r="AR150" s="509"/>
      <c r="AS150" s="510"/>
      <c r="AT150" s="8"/>
      <c r="AU150" s="8"/>
    </row>
    <row r="151" spans="1:47" hidden="1">
      <c r="A151" s="569" t="s">
        <v>298</v>
      </c>
      <c r="B151" s="570"/>
      <c r="C151" s="570"/>
      <c r="D151" s="570"/>
      <c r="E151" s="570"/>
      <c r="F151" s="570"/>
      <c r="G151" s="570"/>
      <c r="H151" s="570"/>
      <c r="I151" s="571"/>
      <c r="J151" s="523"/>
      <c r="K151" s="524"/>
      <c r="L151" s="525"/>
      <c r="M151" s="535">
        <v>410</v>
      </c>
      <c r="N151" s="572"/>
      <c r="O151" s="536"/>
      <c r="P151" s="557">
        <f>AL151</f>
        <v>0</v>
      </c>
      <c r="Q151" s="558"/>
      <c r="R151" s="558"/>
      <c r="S151" s="558"/>
      <c r="T151" s="559"/>
      <c r="U151" s="557" t="s">
        <v>49</v>
      </c>
      <c r="V151" s="558"/>
      <c r="W151" s="558"/>
      <c r="X151" s="558"/>
      <c r="Y151" s="559"/>
      <c r="Z151" s="557" t="s">
        <v>49</v>
      </c>
      <c r="AA151" s="558"/>
      <c r="AB151" s="558"/>
      <c r="AC151" s="559"/>
      <c r="AD151" s="557" t="s">
        <v>49</v>
      </c>
      <c r="AE151" s="558"/>
      <c r="AF151" s="558"/>
      <c r="AG151" s="559"/>
      <c r="AH151" s="523" t="s">
        <v>49</v>
      </c>
      <c r="AI151" s="524"/>
      <c r="AJ151" s="524"/>
      <c r="AK151" s="525"/>
      <c r="AL151" s="523"/>
      <c r="AM151" s="524"/>
      <c r="AN151" s="524"/>
      <c r="AO151" s="525"/>
      <c r="AP151" s="523" t="s">
        <v>49</v>
      </c>
      <c r="AQ151" s="524"/>
      <c r="AR151" s="524"/>
      <c r="AS151" s="525"/>
      <c r="AT151" s="8"/>
      <c r="AU151" s="8"/>
    </row>
    <row r="152" spans="1:47" ht="12.75" hidden="1" customHeight="1">
      <c r="A152" s="563" t="s">
        <v>299</v>
      </c>
      <c r="B152" s="564"/>
      <c r="C152" s="564"/>
      <c r="D152" s="564"/>
      <c r="E152" s="564"/>
      <c r="F152" s="564"/>
      <c r="G152" s="564"/>
      <c r="H152" s="564"/>
      <c r="I152" s="565"/>
      <c r="J152" s="526"/>
      <c r="K152" s="527"/>
      <c r="L152" s="528"/>
      <c r="M152" s="537"/>
      <c r="N152" s="573"/>
      <c r="O152" s="538"/>
      <c r="P152" s="560"/>
      <c r="Q152" s="561"/>
      <c r="R152" s="561"/>
      <c r="S152" s="561"/>
      <c r="T152" s="562"/>
      <c r="U152" s="560"/>
      <c r="V152" s="561"/>
      <c r="W152" s="561"/>
      <c r="X152" s="561"/>
      <c r="Y152" s="562"/>
      <c r="Z152" s="560"/>
      <c r="AA152" s="561"/>
      <c r="AB152" s="561"/>
      <c r="AC152" s="562"/>
      <c r="AD152" s="560"/>
      <c r="AE152" s="561"/>
      <c r="AF152" s="561"/>
      <c r="AG152" s="562"/>
      <c r="AH152" s="526"/>
      <c r="AI152" s="527"/>
      <c r="AJ152" s="527"/>
      <c r="AK152" s="528"/>
      <c r="AL152" s="526"/>
      <c r="AM152" s="527"/>
      <c r="AN152" s="527"/>
      <c r="AO152" s="528"/>
      <c r="AP152" s="526"/>
      <c r="AQ152" s="527"/>
      <c r="AR152" s="527"/>
      <c r="AS152" s="528"/>
      <c r="AT152" s="8"/>
      <c r="AU152" s="8"/>
    </row>
    <row r="153" spans="1:47" hidden="1">
      <c r="A153" s="574" t="s">
        <v>300</v>
      </c>
      <c r="B153" s="575"/>
      <c r="C153" s="575"/>
      <c r="D153" s="575"/>
      <c r="E153" s="575"/>
      <c r="F153" s="575"/>
      <c r="G153" s="575"/>
      <c r="H153" s="575"/>
      <c r="I153" s="576"/>
      <c r="J153" s="508"/>
      <c r="K153" s="509"/>
      <c r="L153" s="510"/>
      <c r="M153" s="554">
        <v>440</v>
      </c>
      <c r="N153" s="555"/>
      <c r="O153" s="556"/>
      <c r="P153" s="548">
        <f>AL153</f>
        <v>0</v>
      </c>
      <c r="Q153" s="549"/>
      <c r="R153" s="549"/>
      <c r="S153" s="549"/>
      <c r="T153" s="550"/>
      <c r="U153" s="548" t="s">
        <v>49</v>
      </c>
      <c r="V153" s="549"/>
      <c r="W153" s="549"/>
      <c r="X153" s="549"/>
      <c r="Y153" s="550"/>
      <c r="Z153" s="548" t="s">
        <v>49</v>
      </c>
      <c r="AA153" s="549"/>
      <c r="AB153" s="549"/>
      <c r="AC153" s="550"/>
      <c r="AD153" s="548" t="s">
        <v>49</v>
      </c>
      <c r="AE153" s="549"/>
      <c r="AF153" s="549"/>
      <c r="AG153" s="550"/>
      <c r="AH153" s="508" t="s">
        <v>49</v>
      </c>
      <c r="AI153" s="509"/>
      <c r="AJ153" s="509"/>
      <c r="AK153" s="510"/>
      <c r="AL153" s="508"/>
      <c r="AM153" s="509"/>
      <c r="AN153" s="509"/>
      <c r="AO153" s="510"/>
      <c r="AP153" s="508" t="s">
        <v>49</v>
      </c>
      <c r="AQ153" s="509"/>
      <c r="AR153" s="509"/>
      <c r="AS153" s="510"/>
      <c r="AT153" s="8"/>
      <c r="AU153" s="8"/>
    </row>
    <row r="154" spans="1:47" hidden="1">
      <c r="A154" s="551" t="s">
        <v>50</v>
      </c>
      <c r="B154" s="552"/>
      <c r="C154" s="552"/>
      <c r="D154" s="552"/>
      <c r="E154" s="552"/>
      <c r="F154" s="552"/>
      <c r="G154" s="552"/>
      <c r="H154" s="552"/>
      <c r="I154" s="553"/>
      <c r="J154" s="554">
        <v>200</v>
      </c>
      <c r="K154" s="555"/>
      <c r="L154" s="556"/>
      <c r="M154" s="508" t="s">
        <v>49</v>
      </c>
      <c r="N154" s="509"/>
      <c r="O154" s="510"/>
      <c r="P154" s="548">
        <f>SUM(U154:AS154)</f>
        <v>0</v>
      </c>
      <c r="Q154" s="549"/>
      <c r="R154" s="549"/>
      <c r="S154" s="549"/>
      <c r="T154" s="550"/>
      <c r="U154" s="548">
        <f>U155+U164+U169+U172+U177</f>
        <v>0</v>
      </c>
      <c r="V154" s="549"/>
      <c r="W154" s="549"/>
      <c r="X154" s="549"/>
      <c r="Y154" s="550"/>
      <c r="Z154" s="548">
        <f>Z155+Z164+Z169+Z172+Z177</f>
        <v>0</v>
      </c>
      <c r="AA154" s="549"/>
      <c r="AB154" s="549"/>
      <c r="AC154" s="550"/>
      <c r="AD154" s="548">
        <f>AD155+AD164+AD169+AD172+AD177</f>
        <v>0</v>
      </c>
      <c r="AE154" s="549"/>
      <c r="AF154" s="549"/>
      <c r="AG154" s="550"/>
      <c r="AH154" s="548">
        <f>AH155+AH164+AH169+AH172+AH177</f>
        <v>0</v>
      </c>
      <c r="AI154" s="549"/>
      <c r="AJ154" s="549"/>
      <c r="AK154" s="550"/>
      <c r="AL154" s="548">
        <f>AL155+AL164+AL169+AL172+AL177</f>
        <v>0</v>
      </c>
      <c r="AM154" s="549"/>
      <c r="AN154" s="549"/>
      <c r="AO154" s="550"/>
      <c r="AP154" s="548">
        <f>AP155+AP164+AP169+AP172+AP177</f>
        <v>0</v>
      </c>
      <c r="AQ154" s="549"/>
      <c r="AR154" s="549"/>
      <c r="AS154" s="550"/>
      <c r="AT154" s="8"/>
      <c r="AU154" s="8"/>
    </row>
    <row r="155" spans="1:47" hidden="1">
      <c r="A155" s="569" t="s">
        <v>301</v>
      </c>
      <c r="B155" s="570"/>
      <c r="C155" s="570"/>
      <c r="D155" s="570"/>
      <c r="E155" s="570"/>
      <c r="F155" s="570"/>
      <c r="G155" s="570"/>
      <c r="H155" s="570"/>
      <c r="I155" s="571"/>
      <c r="J155" s="535">
        <v>210</v>
      </c>
      <c r="K155" s="572"/>
      <c r="L155" s="536"/>
      <c r="M155" s="535">
        <v>100</v>
      </c>
      <c r="N155" s="572"/>
      <c r="O155" s="536"/>
      <c r="P155" s="557">
        <f t="shared" ref="P155:P180" si="3">SUM(U155:AS155)</f>
        <v>0</v>
      </c>
      <c r="Q155" s="558"/>
      <c r="R155" s="558"/>
      <c r="S155" s="558"/>
      <c r="T155" s="559"/>
      <c r="U155" s="557">
        <f>U157</f>
        <v>0</v>
      </c>
      <c r="V155" s="558"/>
      <c r="W155" s="558"/>
      <c r="X155" s="558"/>
      <c r="Y155" s="559"/>
      <c r="Z155" s="557">
        <f>Z157</f>
        <v>0</v>
      </c>
      <c r="AA155" s="558"/>
      <c r="AB155" s="558"/>
      <c r="AC155" s="559"/>
      <c r="AD155" s="557">
        <f>AD157</f>
        <v>0</v>
      </c>
      <c r="AE155" s="558"/>
      <c r="AF155" s="558"/>
      <c r="AG155" s="559"/>
      <c r="AH155" s="523">
        <f>AH157</f>
        <v>0</v>
      </c>
      <c r="AI155" s="524"/>
      <c r="AJ155" s="524"/>
      <c r="AK155" s="525"/>
      <c r="AL155" s="523">
        <f>AL157</f>
        <v>0</v>
      </c>
      <c r="AM155" s="524"/>
      <c r="AN155" s="524"/>
      <c r="AO155" s="525"/>
      <c r="AP155" s="523">
        <f>AP157</f>
        <v>0</v>
      </c>
      <c r="AQ155" s="524"/>
      <c r="AR155" s="524"/>
      <c r="AS155" s="525"/>
      <c r="AT155" s="8"/>
      <c r="AU155" s="8"/>
    </row>
    <row r="156" spans="1:47" ht="12.75" hidden="1" customHeight="1">
      <c r="A156" s="563" t="s">
        <v>302</v>
      </c>
      <c r="B156" s="564"/>
      <c r="C156" s="564"/>
      <c r="D156" s="564"/>
      <c r="E156" s="564"/>
      <c r="F156" s="564"/>
      <c r="G156" s="564"/>
      <c r="H156" s="564"/>
      <c r="I156" s="565"/>
      <c r="J156" s="537"/>
      <c r="K156" s="573"/>
      <c r="L156" s="538"/>
      <c r="M156" s="537"/>
      <c r="N156" s="573"/>
      <c r="O156" s="538"/>
      <c r="P156" s="560">
        <f t="shared" si="3"/>
        <v>0</v>
      </c>
      <c r="Q156" s="561"/>
      <c r="R156" s="561"/>
      <c r="S156" s="561"/>
      <c r="T156" s="562"/>
      <c r="U156" s="560"/>
      <c r="V156" s="561"/>
      <c r="W156" s="561"/>
      <c r="X156" s="561"/>
      <c r="Y156" s="562"/>
      <c r="Z156" s="560"/>
      <c r="AA156" s="561"/>
      <c r="AB156" s="561"/>
      <c r="AC156" s="562"/>
      <c r="AD156" s="560"/>
      <c r="AE156" s="561"/>
      <c r="AF156" s="561"/>
      <c r="AG156" s="562"/>
      <c r="AH156" s="526"/>
      <c r="AI156" s="527"/>
      <c r="AJ156" s="527"/>
      <c r="AK156" s="528"/>
      <c r="AL156" s="526"/>
      <c r="AM156" s="527"/>
      <c r="AN156" s="527"/>
      <c r="AO156" s="528"/>
      <c r="AP156" s="526"/>
      <c r="AQ156" s="527"/>
      <c r="AR156" s="527"/>
      <c r="AS156" s="528"/>
      <c r="AT156" s="8"/>
      <c r="AU156" s="8"/>
    </row>
    <row r="157" spans="1:47" hidden="1">
      <c r="A157" s="569" t="s">
        <v>303</v>
      </c>
      <c r="B157" s="570"/>
      <c r="C157" s="570"/>
      <c r="D157" s="570"/>
      <c r="E157" s="570"/>
      <c r="F157" s="570"/>
      <c r="G157" s="570"/>
      <c r="H157" s="570"/>
      <c r="I157" s="571"/>
      <c r="J157" s="535">
        <v>211</v>
      </c>
      <c r="K157" s="572"/>
      <c r="L157" s="536"/>
      <c r="M157" s="535">
        <v>110</v>
      </c>
      <c r="N157" s="572"/>
      <c r="O157" s="536"/>
      <c r="P157" s="557">
        <f t="shared" si="3"/>
        <v>0</v>
      </c>
      <c r="Q157" s="558"/>
      <c r="R157" s="558"/>
      <c r="S157" s="558"/>
      <c r="T157" s="559"/>
      <c r="U157" s="557">
        <f>SUM(U159:Y163)</f>
        <v>0</v>
      </c>
      <c r="V157" s="558"/>
      <c r="W157" s="558"/>
      <c r="X157" s="558"/>
      <c r="Y157" s="559"/>
      <c r="Z157" s="557">
        <f>SUM(Z159:AC163)</f>
        <v>0</v>
      </c>
      <c r="AA157" s="558"/>
      <c r="AB157" s="558"/>
      <c r="AC157" s="559"/>
      <c r="AD157" s="557">
        <f>SUM(AD159:AG163)</f>
        <v>0</v>
      </c>
      <c r="AE157" s="558"/>
      <c r="AF157" s="558"/>
      <c r="AG157" s="559"/>
      <c r="AH157" s="523">
        <f>SUM(AH159:AK163)</f>
        <v>0</v>
      </c>
      <c r="AI157" s="524"/>
      <c r="AJ157" s="524"/>
      <c r="AK157" s="525"/>
      <c r="AL157" s="523">
        <f>SUM(AL159:AO163)</f>
        <v>0</v>
      </c>
      <c r="AM157" s="524"/>
      <c r="AN157" s="524"/>
      <c r="AO157" s="525"/>
      <c r="AP157" s="523">
        <f>SUM(AP159:AS163)</f>
        <v>0</v>
      </c>
      <c r="AQ157" s="524"/>
      <c r="AR157" s="524"/>
      <c r="AS157" s="525"/>
      <c r="AT157" s="8"/>
      <c r="AU157" s="8"/>
    </row>
    <row r="158" spans="1:47" ht="25.5" hidden="1" customHeight="1">
      <c r="A158" s="563" t="s">
        <v>304</v>
      </c>
      <c r="B158" s="564"/>
      <c r="C158" s="564"/>
      <c r="D158" s="564"/>
      <c r="E158" s="564"/>
      <c r="F158" s="564"/>
      <c r="G158" s="564"/>
      <c r="H158" s="564"/>
      <c r="I158" s="565"/>
      <c r="J158" s="537"/>
      <c r="K158" s="573"/>
      <c r="L158" s="538"/>
      <c r="M158" s="537"/>
      <c r="N158" s="573"/>
      <c r="O158" s="538"/>
      <c r="P158" s="560">
        <f t="shared" si="3"/>
        <v>0</v>
      </c>
      <c r="Q158" s="561"/>
      <c r="R158" s="561"/>
      <c r="S158" s="561"/>
      <c r="T158" s="562"/>
      <c r="U158" s="560"/>
      <c r="V158" s="561"/>
      <c r="W158" s="561"/>
      <c r="X158" s="561"/>
      <c r="Y158" s="562"/>
      <c r="Z158" s="560"/>
      <c r="AA158" s="561"/>
      <c r="AB158" s="561"/>
      <c r="AC158" s="562"/>
      <c r="AD158" s="560"/>
      <c r="AE158" s="561"/>
      <c r="AF158" s="561"/>
      <c r="AG158" s="562"/>
      <c r="AH158" s="526"/>
      <c r="AI158" s="527"/>
      <c r="AJ158" s="527"/>
      <c r="AK158" s="528"/>
      <c r="AL158" s="526"/>
      <c r="AM158" s="527"/>
      <c r="AN158" s="527"/>
      <c r="AO158" s="528"/>
      <c r="AP158" s="526"/>
      <c r="AQ158" s="527"/>
      <c r="AR158" s="527"/>
      <c r="AS158" s="528"/>
      <c r="AT158" s="8"/>
      <c r="AU158" s="8"/>
    </row>
    <row r="159" spans="1:47" hidden="1">
      <c r="A159" s="569" t="s">
        <v>305</v>
      </c>
      <c r="B159" s="570"/>
      <c r="C159" s="570"/>
      <c r="D159" s="570"/>
      <c r="E159" s="570"/>
      <c r="F159" s="570"/>
      <c r="G159" s="570"/>
      <c r="H159" s="570"/>
      <c r="I159" s="571"/>
      <c r="J159" s="523"/>
      <c r="K159" s="524"/>
      <c r="L159" s="525"/>
      <c r="M159" s="535">
        <v>111</v>
      </c>
      <c r="N159" s="572"/>
      <c r="O159" s="536"/>
      <c r="P159" s="557">
        <f t="shared" si="3"/>
        <v>0</v>
      </c>
      <c r="Q159" s="558"/>
      <c r="R159" s="558"/>
      <c r="S159" s="558"/>
      <c r="T159" s="559"/>
      <c r="U159" s="529"/>
      <c r="V159" s="530"/>
      <c r="W159" s="530"/>
      <c r="X159" s="530"/>
      <c r="Y159" s="531"/>
      <c r="Z159" s="557"/>
      <c r="AA159" s="558"/>
      <c r="AB159" s="558"/>
      <c r="AC159" s="559"/>
      <c r="AD159" s="557"/>
      <c r="AE159" s="558"/>
      <c r="AF159" s="558"/>
      <c r="AG159" s="559"/>
      <c r="AH159" s="557"/>
      <c r="AI159" s="558"/>
      <c r="AJ159" s="558"/>
      <c r="AK159" s="559"/>
      <c r="AL159" s="523"/>
      <c r="AM159" s="524"/>
      <c r="AN159" s="524"/>
      <c r="AO159" s="525"/>
      <c r="AP159" s="523"/>
      <c r="AQ159" s="524"/>
      <c r="AR159" s="524"/>
      <c r="AS159" s="525"/>
      <c r="AT159" s="8"/>
      <c r="AU159" s="8"/>
    </row>
    <row r="160" spans="1:47" ht="12.75" hidden="1" customHeight="1">
      <c r="A160" s="563" t="s">
        <v>306</v>
      </c>
      <c r="B160" s="564"/>
      <c r="C160" s="564"/>
      <c r="D160" s="564"/>
      <c r="E160" s="564"/>
      <c r="F160" s="564"/>
      <c r="G160" s="564"/>
      <c r="H160" s="564"/>
      <c r="I160" s="565"/>
      <c r="J160" s="526"/>
      <c r="K160" s="527"/>
      <c r="L160" s="528"/>
      <c r="M160" s="537"/>
      <c r="N160" s="573"/>
      <c r="O160" s="538"/>
      <c r="P160" s="560">
        <f t="shared" si="3"/>
        <v>0</v>
      </c>
      <c r="Q160" s="561"/>
      <c r="R160" s="561"/>
      <c r="S160" s="561"/>
      <c r="T160" s="562"/>
      <c r="U160" s="532"/>
      <c r="V160" s="533"/>
      <c r="W160" s="533"/>
      <c r="X160" s="533"/>
      <c r="Y160" s="534"/>
      <c r="Z160" s="560"/>
      <c r="AA160" s="561"/>
      <c r="AB160" s="561"/>
      <c r="AC160" s="562"/>
      <c r="AD160" s="560"/>
      <c r="AE160" s="561"/>
      <c r="AF160" s="561"/>
      <c r="AG160" s="562"/>
      <c r="AH160" s="560"/>
      <c r="AI160" s="561"/>
      <c r="AJ160" s="561"/>
      <c r="AK160" s="562"/>
      <c r="AL160" s="526"/>
      <c r="AM160" s="527"/>
      <c r="AN160" s="527"/>
      <c r="AO160" s="528"/>
      <c r="AP160" s="526"/>
      <c r="AQ160" s="527"/>
      <c r="AR160" s="527"/>
      <c r="AS160" s="528"/>
      <c r="AT160" s="8"/>
      <c r="AU160" s="8"/>
    </row>
    <row r="161" spans="1:47" ht="25.5" hidden="1" customHeight="1">
      <c r="A161" s="574" t="s">
        <v>307</v>
      </c>
      <c r="B161" s="575"/>
      <c r="C161" s="575"/>
      <c r="D161" s="575"/>
      <c r="E161" s="575"/>
      <c r="F161" s="575"/>
      <c r="G161" s="575"/>
      <c r="H161" s="575"/>
      <c r="I161" s="576"/>
      <c r="J161" s="508"/>
      <c r="K161" s="509"/>
      <c r="L161" s="510"/>
      <c r="M161" s="554">
        <v>112</v>
      </c>
      <c r="N161" s="555"/>
      <c r="O161" s="556"/>
      <c r="P161" s="548">
        <f t="shared" si="3"/>
        <v>0</v>
      </c>
      <c r="Q161" s="549"/>
      <c r="R161" s="549"/>
      <c r="S161" s="549"/>
      <c r="T161" s="550"/>
      <c r="U161" s="548"/>
      <c r="V161" s="549"/>
      <c r="W161" s="549"/>
      <c r="X161" s="549"/>
      <c r="Y161" s="550"/>
      <c r="Z161" s="548"/>
      <c r="AA161" s="549"/>
      <c r="AB161" s="549"/>
      <c r="AC161" s="550"/>
      <c r="AD161" s="548"/>
      <c r="AE161" s="549"/>
      <c r="AF161" s="549"/>
      <c r="AG161" s="550"/>
      <c r="AH161" s="548"/>
      <c r="AI161" s="549"/>
      <c r="AJ161" s="549"/>
      <c r="AK161" s="550"/>
      <c r="AL161" s="548"/>
      <c r="AM161" s="549"/>
      <c r="AN161" s="549"/>
      <c r="AO161" s="550"/>
      <c r="AP161" s="548"/>
      <c r="AQ161" s="549"/>
      <c r="AR161" s="549"/>
      <c r="AS161" s="550"/>
      <c r="AT161" s="8"/>
      <c r="AU161" s="8"/>
    </row>
    <row r="162" spans="1:47" ht="51" hidden="1" customHeight="1">
      <c r="A162" s="574" t="s">
        <v>308</v>
      </c>
      <c r="B162" s="575"/>
      <c r="C162" s="575"/>
      <c r="D162" s="575"/>
      <c r="E162" s="575"/>
      <c r="F162" s="575"/>
      <c r="G162" s="575"/>
      <c r="H162" s="575"/>
      <c r="I162" s="576"/>
      <c r="J162" s="508"/>
      <c r="K162" s="509"/>
      <c r="L162" s="510"/>
      <c r="M162" s="554">
        <v>113</v>
      </c>
      <c r="N162" s="555"/>
      <c r="O162" s="556"/>
      <c r="P162" s="548">
        <f t="shared" si="3"/>
        <v>0</v>
      </c>
      <c r="Q162" s="549"/>
      <c r="R162" s="549"/>
      <c r="S162" s="549"/>
      <c r="T162" s="550"/>
      <c r="U162" s="548"/>
      <c r="V162" s="549"/>
      <c r="W162" s="549"/>
      <c r="X162" s="549"/>
      <c r="Y162" s="550"/>
      <c r="Z162" s="548"/>
      <c r="AA162" s="549"/>
      <c r="AB162" s="549"/>
      <c r="AC162" s="550"/>
      <c r="AD162" s="548"/>
      <c r="AE162" s="549"/>
      <c r="AF162" s="549"/>
      <c r="AG162" s="550"/>
      <c r="AH162" s="548"/>
      <c r="AI162" s="549"/>
      <c r="AJ162" s="549"/>
      <c r="AK162" s="550"/>
      <c r="AL162" s="548"/>
      <c r="AM162" s="549"/>
      <c r="AN162" s="549"/>
      <c r="AO162" s="550"/>
      <c r="AP162" s="548"/>
      <c r="AQ162" s="549"/>
      <c r="AR162" s="549"/>
      <c r="AS162" s="550"/>
      <c r="AT162" s="8"/>
      <c r="AU162" s="8"/>
    </row>
    <row r="163" spans="1:47" ht="51" hidden="1" customHeight="1">
      <c r="A163" s="574" t="s">
        <v>309</v>
      </c>
      <c r="B163" s="575"/>
      <c r="C163" s="575"/>
      <c r="D163" s="575"/>
      <c r="E163" s="575"/>
      <c r="F163" s="575"/>
      <c r="G163" s="575"/>
      <c r="H163" s="575"/>
      <c r="I163" s="576"/>
      <c r="J163" s="508"/>
      <c r="K163" s="509"/>
      <c r="L163" s="510"/>
      <c r="M163" s="554">
        <v>119</v>
      </c>
      <c r="N163" s="555"/>
      <c r="O163" s="556"/>
      <c r="P163" s="548">
        <f t="shared" si="3"/>
        <v>0</v>
      </c>
      <c r="Q163" s="549"/>
      <c r="R163" s="549"/>
      <c r="S163" s="549"/>
      <c r="T163" s="550"/>
      <c r="U163" s="548"/>
      <c r="V163" s="549"/>
      <c r="W163" s="549"/>
      <c r="X163" s="549"/>
      <c r="Y163" s="550"/>
      <c r="Z163" s="548"/>
      <c r="AA163" s="549"/>
      <c r="AB163" s="549"/>
      <c r="AC163" s="550"/>
      <c r="AD163" s="548"/>
      <c r="AE163" s="549"/>
      <c r="AF163" s="549"/>
      <c r="AG163" s="550"/>
      <c r="AH163" s="548"/>
      <c r="AI163" s="549"/>
      <c r="AJ163" s="549"/>
      <c r="AK163" s="550"/>
      <c r="AL163" s="548"/>
      <c r="AM163" s="549"/>
      <c r="AN163" s="549"/>
      <c r="AO163" s="550"/>
      <c r="AP163" s="548"/>
      <c r="AQ163" s="549"/>
      <c r="AR163" s="549"/>
      <c r="AS163" s="550"/>
      <c r="AT163" s="8"/>
      <c r="AU163" s="8"/>
    </row>
    <row r="164" spans="1:47" ht="25.5" hidden="1" customHeight="1">
      <c r="A164" s="574" t="s">
        <v>310</v>
      </c>
      <c r="B164" s="575"/>
      <c r="C164" s="575"/>
      <c r="D164" s="575"/>
      <c r="E164" s="575"/>
      <c r="F164" s="575"/>
      <c r="G164" s="575"/>
      <c r="H164" s="575"/>
      <c r="I164" s="576"/>
      <c r="J164" s="554">
        <v>220</v>
      </c>
      <c r="K164" s="555"/>
      <c r="L164" s="556"/>
      <c r="M164" s="554">
        <v>300</v>
      </c>
      <c r="N164" s="555"/>
      <c r="O164" s="556"/>
      <c r="P164" s="548">
        <f t="shared" si="3"/>
        <v>0</v>
      </c>
      <c r="Q164" s="549"/>
      <c r="R164" s="549"/>
      <c r="S164" s="549"/>
      <c r="T164" s="550"/>
      <c r="U164" s="548">
        <f>SUM(U165:Y168)</f>
        <v>0</v>
      </c>
      <c r="V164" s="549"/>
      <c r="W164" s="549"/>
      <c r="X164" s="549"/>
      <c r="Y164" s="550"/>
      <c r="Z164" s="548">
        <f>SUM(Z165:AC168)</f>
        <v>0</v>
      </c>
      <c r="AA164" s="549"/>
      <c r="AB164" s="549"/>
      <c r="AC164" s="550"/>
      <c r="AD164" s="548">
        <f>SUM(AD165:AG168)</f>
        <v>0</v>
      </c>
      <c r="AE164" s="549"/>
      <c r="AF164" s="549"/>
      <c r="AG164" s="550"/>
      <c r="AH164" s="508">
        <f>SUM(AH165:AK168)</f>
        <v>0</v>
      </c>
      <c r="AI164" s="509"/>
      <c r="AJ164" s="509"/>
      <c r="AK164" s="510"/>
      <c r="AL164" s="508">
        <f>SUM(AL165:AO168)</f>
        <v>0</v>
      </c>
      <c r="AM164" s="509"/>
      <c r="AN164" s="509"/>
      <c r="AO164" s="510"/>
      <c r="AP164" s="508">
        <f>SUM(AP165:AS168)</f>
        <v>0</v>
      </c>
      <c r="AQ164" s="509"/>
      <c r="AR164" s="509"/>
      <c r="AS164" s="510"/>
      <c r="AT164" s="8"/>
      <c r="AU164" s="8"/>
    </row>
    <row r="165" spans="1:47" hidden="1">
      <c r="A165" s="569" t="s">
        <v>311</v>
      </c>
      <c r="B165" s="570"/>
      <c r="C165" s="570"/>
      <c r="D165" s="570"/>
      <c r="E165" s="570"/>
      <c r="F165" s="570"/>
      <c r="G165" s="570"/>
      <c r="H165" s="570"/>
      <c r="I165" s="571"/>
      <c r="J165" s="523"/>
      <c r="K165" s="524"/>
      <c r="L165" s="525"/>
      <c r="M165" s="535">
        <v>321</v>
      </c>
      <c r="N165" s="572"/>
      <c r="O165" s="536"/>
      <c r="P165" s="557">
        <f t="shared" si="3"/>
        <v>0</v>
      </c>
      <c r="Q165" s="558"/>
      <c r="R165" s="558"/>
      <c r="S165" s="558"/>
      <c r="T165" s="559"/>
      <c r="U165" s="529"/>
      <c r="V165" s="530"/>
      <c r="W165" s="530"/>
      <c r="X165" s="530"/>
      <c r="Y165" s="531"/>
      <c r="Z165" s="557"/>
      <c r="AA165" s="558"/>
      <c r="AB165" s="558"/>
      <c r="AC165" s="559"/>
      <c r="AD165" s="557"/>
      <c r="AE165" s="558"/>
      <c r="AF165" s="558"/>
      <c r="AG165" s="559"/>
      <c r="AH165" s="557"/>
      <c r="AI165" s="558"/>
      <c r="AJ165" s="558"/>
      <c r="AK165" s="559"/>
      <c r="AL165" s="523"/>
      <c r="AM165" s="524"/>
      <c r="AN165" s="524"/>
      <c r="AO165" s="525"/>
      <c r="AP165" s="523"/>
      <c r="AQ165" s="524"/>
      <c r="AR165" s="524"/>
      <c r="AS165" s="525"/>
      <c r="AT165" s="8"/>
      <c r="AU165" s="8"/>
    </row>
    <row r="166" spans="1:47" ht="38.25" hidden="1" customHeight="1">
      <c r="A166" s="563" t="s">
        <v>312</v>
      </c>
      <c r="B166" s="564"/>
      <c r="C166" s="564"/>
      <c r="D166" s="564"/>
      <c r="E166" s="564"/>
      <c r="F166" s="564"/>
      <c r="G166" s="564"/>
      <c r="H166" s="564"/>
      <c r="I166" s="565"/>
      <c r="J166" s="526"/>
      <c r="K166" s="527"/>
      <c r="L166" s="528"/>
      <c r="M166" s="537"/>
      <c r="N166" s="573"/>
      <c r="O166" s="538"/>
      <c r="P166" s="560">
        <f t="shared" si="3"/>
        <v>0</v>
      </c>
      <c r="Q166" s="561"/>
      <c r="R166" s="561"/>
      <c r="S166" s="561"/>
      <c r="T166" s="562"/>
      <c r="U166" s="532"/>
      <c r="V166" s="533"/>
      <c r="W166" s="533"/>
      <c r="X166" s="533"/>
      <c r="Y166" s="534"/>
      <c r="Z166" s="560"/>
      <c r="AA166" s="561"/>
      <c r="AB166" s="561"/>
      <c r="AC166" s="562"/>
      <c r="AD166" s="560"/>
      <c r="AE166" s="561"/>
      <c r="AF166" s="561"/>
      <c r="AG166" s="562"/>
      <c r="AH166" s="560"/>
      <c r="AI166" s="561"/>
      <c r="AJ166" s="561"/>
      <c r="AK166" s="562"/>
      <c r="AL166" s="526"/>
      <c r="AM166" s="527"/>
      <c r="AN166" s="527"/>
      <c r="AO166" s="528"/>
      <c r="AP166" s="526"/>
      <c r="AQ166" s="527"/>
      <c r="AR166" s="527"/>
      <c r="AS166" s="528"/>
      <c r="AT166" s="8"/>
      <c r="AU166" s="8"/>
    </row>
    <row r="167" spans="1:47" hidden="1">
      <c r="A167" s="574" t="s">
        <v>313</v>
      </c>
      <c r="B167" s="575"/>
      <c r="C167" s="575"/>
      <c r="D167" s="575"/>
      <c r="E167" s="575"/>
      <c r="F167" s="575"/>
      <c r="G167" s="575"/>
      <c r="H167" s="575"/>
      <c r="I167" s="576"/>
      <c r="J167" s="508"/>
      <c r="K167" s="509"/>
      <c r="L167" s="510"/>
      <c r="M167" s="554">
        <v>340</v>
      </c>
      <c r="N167" s="555"/>
      <c r="O167" s="556"/>
      <c r="P167" s="548">
        <f t="shared" si="3"/>
        <v>0</v>
      </c>
      <c r="Q167" s="549"/>
      <c r="R167" s="549"/>
      <c r="S167" s="549"/>
      <c r="T167" s="550"/>
      <c r="U167" s="577"/>
      <c r="V167" s="567"/>
      <c r="W167" s="567"/>
      <c r="X167" s="567"/>
      <c r="Y167" s="568"/>
      <c r="Z167" s="548"/>
      <c r="AA167" s="549"/>
      <c r="AB167" s="549"/>
      <c r="AC167" s="550"/>
      <c r="AD167" s="548"/>
      <c r="AE167" s="549"/>
      <c r="AF167" s="549"/>
      <c r="AG167" s="550"/>
      <c r="AH167" s="548"/>
      <c r="AI167" s="549"/>
      <c r="AJ167" s="549"/>
      <c r="AK167" s="550"/>
      <c r="AL167" s="508"/>
      <c r="AM167" s="509"/>
      <c r="AN167" s="509"/>
      <c r="AO167" s="510"/>
      <c r="AP167" s="508"/>
      <c r="AQ167" s="509"/>
      <c r="AR167" s="509"/>
      <c r="AS167" s="510"/>
      <c r="AT167" s="8"/>
      <c r="AU167" s="8"/>
    </row>
    <row r="168" spans="1:47" hidden="1">
      <c r="A168" s="574" t="s">
        <v>314</v>
      </c>
      <c r="B168" s="575"/>
      <c r="C168" s="575"/>
      <c r="D168" s="575"/>
      <c r="E168" s="575"/>
      <c r="F168" s="575"/>
      <c r="G168" s="575"/>
      <c r="H168" s="575"/>
      <c r="I168" s="576"/>
      <c r="J168" s="508"/>
      <c r="K168" s="509"/>
      <c r="L168" s="510"/>
      <c r="M168" s="554">
        <v>350</v>
      </c>
      <c r="N168" s="555"/>
      <c r="O168" s="556"/>
      <c r="P168" s="548">
        <f t="shared" si="3"/>
        <v>0</v>
      </c>
      <c r="Q168" s="549"/>
      <c r="R168" s="549"/>
      <c r="S168" s="549"/>
      <c r="T168" s="550"/>
      <c r="U168" s="577"/>
      <c r="V168" s="567"/>
      <c r="W168" s="567"/>
      <c r="X168" s="567"/>
      <c r="Y168" s="568"/>
      <c r="Z168" s="548"/>
      <c r="AA168" s="549"/>
      <c r="AB168" s="549"/>
      <c r="AC168" s="550"/>
      <c r="AD168" s="548"/>
      <c r="AE168" s="549"/>
      <c r="AF168" s="549"/>
      <c r="AG168" s="550"/>
      <c r="AH168" s="548"/>
      <c r="AI168" s="549"/>
      <c r="AJ168" s="549"/>
      <c r="AK168" s="550"/>
      <c r="AL168" s="508"/>
      <c r="AM168" s="509"/>
      <c r="AN168" s="509"/>
      <c r="AO168" s="510"/>
      <c r="AP168" s="508"/>
      <c r="AQ168" s="509"/>
      <c r="AR168" s="509"/>
      <c r="AS168" s="510"/>
      <c r="AT168" s="8"/>
      <c r="AU168" s="8"/>
    </row>
    <row r="169" spans="1:47" hidden="1">
      <c r="A169" s="574" t="s">
        <v>315</v>
      </c>
      <c r="B169" s="575"/>
      <c r="C169" s="575"/>
      <c r="D169" s="575"/>
      <c r="E169" s="575"/>
      <c r="F169" s="575"/>
      <c r="G169" s="575"/>
      <c r="H169" s="575"/>
      <c r="I169" s="576"/>
      <c r="J169" s="508"/>
      <c r="K169" s="509"/>
      <c r="L169" s="510"/>
      <c r="M169" s="554">
        <v>830</v>
      </c>
      <c r="N169" s="555"/>
      <c r="O169" s="556"/>
      <c r="P169" s="548">
        <f t="shared" si="3"/>
        <v>0</v>
      </c>
      <c r="Q169" s="549"/>
      <c r="R169" s="549"/>
      <c r="S169" s="549"/>
      <c r="T169" s="550"/>
      <c r="U169" s="548">
        <f>U170</f>
        <v>0</v>
      </c>
      <c r="V169" s="549"/>
      <c r="W169" s="549"/>
      <c r="X169" s="549"/>
      <c r="Y169" s="550"/>
      <c r="Z169" s="548">
        <f>Z170</f>
        <v>0</v>
      </c>
      <c r="AA169" s="549"/>
      <c r="AB169" s="549"/>
      <c r="AC169" s="550"/>
      <c r="AD169" s="548">
        <f>AD170</f>
        <v>0</v>
      </c>
      <c r="AE169" s="549"/>
      <c r="AF169" s="549"/>
      <c r="AG169" s="550"/>
      <c r="AH169" s="548">
        <f>AH170</f>
        <v>0</v>
      </c>
      <c r="AI169" s="549"/>
      <c r="AJ169" s="549"/>
      <c r="AK169" s="550"/>
      <c r="AL169" s="548">
        <f>AL170</f>
        <v>0</v>
      </c>
      <c r="AM169" s="549"/>
      <c r="AN169" s="549"/>
      <c r="AO169" s="550"/>
      <c r="AP169" s="548">
        <f>AP170</f>
        <v>0</v>
      </c>
      <c r="AQ169" s="549"/>
      <c r="AR169" s="549"/>
      <c r="AS169" s="550"/>
      <c r="AT169" s="8"/>
      <c r="AU169" s="8"/>
    </row>
    <row r="170" spans="1:47" hidden="1">
      <c r="A170" s="569" t="s">
        <v>316</v>
      </c>
      <c r="B170" s="570"/>
      <c r="C170" s="570"/>
      <c r="D170" s="570"/>
      <c r="E170" s="570"/>
      <c r="F170" s="570"/>
      <c r="G170" s="570"/>
      <c r="H170" s="570"/>
      <c r="I170" s="571"/>
      <c r="J170" s="523"/>
      <c r="K170" s="524"/>
      <c r="L170" s="525"/>
      <c r="M170" s="535">
        <v>831</v>
      </c>
      <c r="N170" s="572"/>
      <c r="O170" s="536"/>
      <c r="P170" s="557">
        <f t="shared" si="3"/>
        <v>0</v>
      </c>
      <c r="Q170" s="558"/>
      <c r="R170" s="558"/>
      <c r="S170" s="558"/>
      <c r="T170" s="559"/>
      <c r="U170" s="529"/>
      <c r="V170" s="530"/>
      <c r="W170" s="530"/>
      <c r="X170" s="530"/>
      <c r="Y170" s="531"/>
      <c r="Z170" s="557"/>
      <c r="AA170" s="558"/>
      <c r="AB170" s="558"/>
      <c r="AC170" s="559"/>
      <c r="AD170" s="557"/>
      <c r="AE170" s="558"/>
      <c r="AF170" s="558"/>
      <c r="AG170" s="559"/>
      <c r="AH170" s="557"/>
      <c r="AI170" s="558"/>
      <c r="AJ170" s="558"/>
      <c r="AK170" s="559"/>
      <c r="AL170" s="523"/>
      <c r="AM170" s="524"/>
      <c r="AN170" s="524"/>
      <c r="AO170" s="525"/>
      <c r="AP170" s="523"/>
      <c r="AQ170" s="524"/>
      <c r="AR170" s="524"/>
      <c r="AS170" s="525"/>
      <c r="AT170" s="8"/>
      <c r="AU170" s="8"/>
    </row>
    <row r="171" spans="1:47" ht="114" hidden="1" customHeight="1">
      <c r="A171" s="563" t="s">
        <v>317</v>
      </c>
      <c r="B171" s="564"/>
      <c r="C171" s="564"/>
      <c r="D171" s="564"/>
      <c r="E171" s="564"/>
      <c r="F171" s="564"/>
      <c r="G171" s="564"/>
      <c r="H171" s="564"/>
      <c r="I171" s="565"/>
      <c r="J171" s="526"/>
      <c r="K171" s="527"/>
      <c r="L171" s="528"/>
      <c r="M171" s="537"/>
      <c r="N171" s="573"/>
      <c r="O171" s="538"/>
      <c r="P171" s="560">
        <f t="shared" si="3"/>
        <v>0</v>
      </c>
      <c r="Q171" s="561"/>
      <c r="R171" s="561"/>
      <c r="S171" s="561"/>
      <c r="T171" s="562"/>
      <c r="U171" s="532"/>
      <c r="V171" s="533"/>
      <c r="W171" s="533"/>
      <c r="X171" s="533"/>
      <c r="Y171" s="534"/>
      <c r="Z171" s="560"/>
      <c r="AA171" s="561"/>
      <c r="AB171" s="561"/>
      <c r="AC171" s="562"/>
      <c r="AD171" s="560"/>
      <c r="AE171" s="561"/>
      <c r="AF171" s="561"/>
      <c r="AG171" s="562"/>
      <c r="AH171" s="560"/>
      <c r="AI171" s="561"/>
      <c r="AJ171" s="561"/>
      <c r="AK171" s="562"/>
      <c r="AL171" s="526"/>
      <c r="AM171" s="527"/>
      <c r="AN171" s="527"/>
      <c r="AO171" s="528"/>
      <c r="AP171" s="526"/>
      <c r="AQ171" s="527"/>
      <c r="AR171" s="527"/>
      <c r="AS171" s="528"/>
      <c r="AT171" s="8"/>
      <c r="AU171" s="8"/>
    </row>
    <row r="172" spans="1:47" ht="27" hidden="1" customHeight="1">
      <c r="A172" s="574" t="s">
        <v>318</v>
      </c>
      <c r="B172" s="575"/>
      <c r="C172" s="575"/>
      <c r="D172" s="575"/>
      <c r="E172" s="575"/>
      <c r="F172" s="575"/>
      <c r="G172" s="575"/>
      <c r="H172" s="575"/>
      <c r="I172" s="576"/>
      <c r="J172" s="554">
        <v>230</v>
      </c>
      <c r="K172" s="555"/>
      <c r="L172" s="556"/>
      <c r="M172" s="554">
        <v>850</v>
      </c>
      <c r="N172" s="555"/>
      <c r="O172" s="556"/>
      <c r="P172" s="548">
        <f t="shared" si="3"/>
        <v>0</v>
      </c>
      <c r="Q172" s="549"/>
      <c r="R172" s="549"/>
      <c r="S172" s="549"/>
      <c r="T172" s="550"/>
      <c r="U172" s="548">
        <f>SUM(U173:Y176)</f>
        <v>0</v>
      </c>
      <c r="V172" s="549"/>
      <c r="W172" s="549"/>
      <c r="X172" s="549"/>
      <c r="Y172" s="550"/>
      <c r="Z172" s="548">
        <f>SUM(Z173:AC176)</f>
        <v>0</v>
      </c>
      <c r="AA172" s="549"/>
      <c r="AB172" s="549"/>
      <c r="AC172" s="550"/>
      <c r="AD172" s="548">
        <f>SUM(AD173:AG176)</f>
        <v>0</v>
      </c>
      <c r="AE172" s="549"/>
      <c r="AF172" s="549"/>
      <c r="AG172" s="550"/>
      <c r="AH172" s="508">
        <f>SUM(AH173:AK176)</f>
        <v>0</v>
      </c>
      <c r="AI172" s="509"/>
      <c r="AJ172" s="509"/>
      <c r="AK172" s="510"/>
      <c r="AL172" s="508">
        <f>SUM(AL173:AO176)</f>
        <v>0</v>
      </c>
      <c r="AM172" s="509"/>
      <c r="AN172" s="509"/>
      <c r="AO172" s="510"/>
      <c r="AP172" s="508">
        <f>SUM(AP173:AS176)</f>
        <v>0</v>
      </c>
      <c r="AQ172" s="509"/>
      <c r="AR172" s="509"/>
      <c r="AS172" s="510"/>
      <c r="AT172" s="8"/>
      <c r="AU172" s="8"/>
    </row>
    <row r="173" spans="1:47" hidden="1">
      <c r="A173" s="569" t="s">
        <v>316</v>
      </c>
      <c r="B173" s="570"/>
      <c r="C173" s="570"/>
      <c r="D173" s="570"/>
      <c r="E173" s="570"/>
      <c r="F173" s="570"/>
      <c r="G173" s="570"/>
      <c r="H173" s="570"/>
      <c r="I173" s="571"/>
      <c r="J173" s="523"/>
      <c r="K173" s="524"/>
      <c r="L173" s="525"/>
      <c r="M173" s="535">
        <v>851</v>
      </c>
      <c r="N173" s="572"/>
      <c r="O173" s="536"/>
      <c r="P173" s="557">
        <f t="shared" si="3"/>
        <v>0</v>
      </c>
      <c r="Q173" s="558"/>
      <c r="R173" s="558"/>
      <c r="S173" s="558"/>
      <c r="T173" s="559"/>
      <c r="U173" s="529"/>
      <c r="V173" s="530"/>
      <c r="W173" s="530"/>
      <c r="X173" s="530"/>
      <c r="Y173" s="531"/>
      <c r="Z173" s="557"/>
      <c r="AA173" s="558"/>
      <c r="AB173" s="558"/>
      <c r="AC173" s="559"/>
      <c r="AD173" s="557"/>
      <c r="AE173" s="558"/>
      <c r="AF173" s="558"/>
      <c r="AG173" s="559"/>
      <c r="AH173" s="557"/>
      <c r="AI173" s="558"/>
      <c r="AJ173" s="558"/>
      <c r="AK173" s="559"/>
      <c r="AL173" s="523"/>
      <c r="AM173" s="524"/>
      <c r="AN173" s="524"/>
      <c r="AO173" s="525"/>
      <c r="AP173" s="523"/>
      <c r="AQ173" s="524"/>
      <c r="AR173" s="524"/>
      <c r="AS173" s="525"/>
      <c r="AT173" s="8"/>
      <c r="AU173" s="8"/>
    </row>
    <row r="174" spans="1:47" ht="25.5" hidden="1" customHeight="1">
      <c r="A174" s="563" t="s">
        <v>319</v>
      </c>
      <c r="B174" s="564"/>
      <c r="C174" s="564"/>
      <c r="D174" s="564"/>
      <c r="E174" s="564"/>
      <c r="F174" s="564"/>
      <c r="G174" s="564"/>
      <c r="H174" s="564"/>
      <c r="I174" s="565"/>
      <c r="J174" s="526"/>
      <c r="K174" s="527"/>
      <c r="L174" s="528"/>
      <c r="M174" s="537"/>
      <c r="N174" s="573"/>
      <c r="O174" s="538"/>
      <c r="P174" s="560">
        <f t="shared" si="3"/>
        <v>0</v>
      </c>
      <c r="Q174" s="561"/>
      <c r="R174" s="561"/>
      <c r="S174" s="561"/>
      <c r="T174" s="562"/>
      <c r="U174" s="532"/>
      <c r="V174" s="533"/>
      <c r="W174" s="533"/>
      <c r="X174" s="533"/>
      <c r="Y174" s="534"/>
      <c r="Z174" s="560"/>
      <c r="AA174" s="561"/>
      <c r="AB174" s="561"/>
      <c r="AC174" s="562"/>
      <c r="AD174" s="560"/>
      <c r="AE174" s="561"/>
      <c r="AF174" s="561"/>
      <c r="AG174" s="562"/>
      <c r="AH174" s="560"/>
      <c r="AI174" s="561"/>
      <c r="AJ174" s="561"/>
      <c r="AK174" s="562"/>
      <c r="AL174" s="526"/>
      <c r="AM174" s="527"/>
      <c r="AN174" s="527"/>
      <c r="AO174" s="528"/>
      <c r="AP174" s="526"/>
      <c r="AQ174" s="527"/>
      <c r="AR174" s="527"/>
      <c r="AS174" s="528"/>
      <c r="AT174" s="8"/>
      <c r="AU174" s="8"/>
    </row>
    <row r="175" spans="1:47" hidden="1">
      <c r="A175" s="574" t="s">
        <v>320</v>
      </c>
      <c r="B175" s="575"/>
      <c r="C175" s="575"/>
      <c r="D175" s="575"/>
      <c r="E175" s="575"/>
      <c r="F175" s="575"/>
      <c r="G175" s="575"/>
      <c r="H175" s="575"/>
      <c r="I175" s="576"/>
      <c r="J175" s="508"/>
      <c r="K175" s="509"/>
      <c r="L175" s="510"/>
      <c r="M175" s="554">
        <v>852</v>
      </c>
      <c r="N175" s="555"/>
      <c r="O175" s="556"/>
      <c r="P175" s="548">
        <f t="shared" si="3"/>
        <v>0</v>
      </c>
      <c r="Q175" s="549"/>
      <c r="R175" s="549"/>
      <c r="S175" s="549"/>
      <c r="T175" s="550"/>
      <c r="U175" s="577"/>
      <c r="V175" s="567"/>
      <c r="W175" s="567"/>
      <c r="X175" s="567"/>
      <c r="Y175" s="568"/>
      <c r="Z175" s="548"/>
      <c r="AA175" s="549"/>
      <c r="AB175" s="549"/>
      <c r="AC175" s="550"/>
      <c r="AD175" s="548"/>
      <c r="AE175" s="549"/>
      <c r="AF175" s="549"/>
      <c r="AG175" s="550"/>
      <c r="AH175" s="548"/>
      <c r="AI175" s="549"/>
      <c r="AJ175" s="549"/>
      <c r="AK175" s="550"/>
      <c r="AL175" s="508"/>
      <c r="AM175" s="509"/>
      <c r="AN175" s="509"/>
      <c r="AO175" s="510"/>
      <c r="AP175" s="508"/>
      <c r="AQ175" s="509"/>
      <c r="AR175" s="509"/>
      <c r="AS175" s="510"/>
      <c r="AT175" s="8"/>
      <c r="AU175" s="8"/>
    </row>
    <row r="176" spans="1:47" ht="12.75" hidden="1" customHeight="1">
      <c r="A176" s="574" t="s">
        <v>321</v>
      </c>
      <c r="B176" s="575"/>
      <c r="C176" s="575"/>
      <c r="D176" s="575"/>
      <c r="E176" s="575"/>
      <c r="F176" s="575"/>
      <c r="G176" s="575"/>
      <c r="H176" s="575"/>
      <c r="I176" s="576"/>
      <c r="J176" s="508"/>
      <c r="K176" s="509"/>
      <c r="L176" s="510"/>
      <c r="M176" s="554">
        <v>853</v>
      </c>
      <c r="N176" s="555"/>
      <c r="O176" s="556"/>
      <c r="P176" s="548">
        <f t="shared" si="3"/>
        <v>0</v>
      </c>
      <c r="Q176" s="549"/>
      <c r="R176" s="549"/>
      <c r="S176" s="549"/>
      <c r="T176" s="550"/>
      <c r="U176" s="577"/>
      <c r="V176" s="567"/>
      <c r="W176" s="567"/>
      <c r="X176" s="567"/>
      <c r="Y176" s="568"/>
      <c r="Z176" s="548"/>
      <c r="AA176" s="549"/>
      <c r="AB176" s="549"/>
      <c r="AC176" s="550"/>
      <c r="AD176" s="548"/>
      <c r="AE176" s="549"/>
      <c r="AF176" s="549"/>
      <c r="AG176" s="550"/>
      <c r="AH176" s="548"/>
      <c r="AI176" s="549"/>
      <c r="AJ176" s="549"/>
      <c r="AK176" s="550"/>
      <c r="AL176" s="508"/>
      <c r="AM176" s="509"/>
      <c r="AN176" s="509"/>
      <c r="AO176" s="510"/>
      <c r="AP176" s="508"/>
      <c r="AQ176" s="509"/>
      <c r="AR176" s="509"/>
      <c r="AS176" s="510"/>
      <c r="AT176" s="8"/>
      <c r="AU176" s="8"/>
    </row>
    <row r="177" spans="1:47" ht="25.5" hidden="1" customHeight="1">
      <c r="A177" s="574" t="s">
        <v>322</v>
      </c>
      <c r="B177" s="575"/>
      <c r="C177" s="575"/>
      <c r="D177" s="575"/>
      <c r="E177" s="575"/>
      <c r="F177" s="575"/>
      <c r="G177" s="575"/>
      <c r="H177" s="575"/>
      <c r="I177" s="576"/>
      <c r="J177" s="554">
        <v>260</v>
      </c>
      <c r="K177" s="555"/>
      <c r="L177" s="556"/>
      <c r="M177" s="508" t="s">
        <v>49</v>
      </c>
      <c r="N177" s="509"/>
      <c r="O177" s="510"/>
      <c r="P177" s="548">
        <f t="shared" si="3"/>
        <v>0</v>
      </c>
      <c r="Q177" s="549"/>
      <c r="R177" s="549"/>
      <c r="S177" s="549"/>
      <c r="T177" s="550"/>
      <c r="U177" s="548">
        <f>U178</f>
        <v>0</v>
      </c>
      <c r="V177" s="549"/>
      <c r="W177" s="549"/>
      <c r="X177" s="549"/>
      <c r="Y177" s="550"/>
      <c r="Z177" s="548">
        <f>Z178</f>
        <v>0</v>
      </c>
      <c r="AA177" s="549"/>
      <c r="AB177" s="549"/>
      <c r="AC177" s="550"/>
      <c r="AD177" s="548">
        <f>AD178</f>
        <v>0</v>
      </c>
      <c r="AE177" s="549"/>
      <c r="AF177" s="549"/>
      <c r="AG177" s="550"/>
      <c r="AH177" s="508">
        <f>AH178</f>
        <v>0</v>
      </c>
      <c r="AI177" s="509"/>
      <c r="AJ177" s="509"/>
      <c r="AK177" s="510"/>
      <c r="AL177" s="508">
        <f>AL178</f>
        <v>0</v>
      </c>
      <c r="AM177" s="509"/>
      <c r="AN177" s="509"/>
      <c r="AO177" s="510"/>
      <c r="AP177" s="508">
        <f>AP178</f>
        <v>0</v>
      </c>
      <c r="AQ177" s="509"/>
      <c r="AR177" s="509"/>
      <c r="AS177" s="510"/>
      <c r="AT177" s="8"/>
      <c r="AU177" s="8"/>
    </row>
    <row r="178" spans="1:47" hidden="1">
      <c r="A178" s="569" t="s">
        <v>316</v>
      </c>
      <c r="B178" s="570"/>
      <c r="C178" s="570"/>
      <c r="D178" s="570"/>
      <c r="E178" s="570"/>
      <c r="F178" s="570"/>
      <c r="G178" s="570"/>
      <c r="H178" s="570"/>
      <c r="I178" s="571"/>
      <c r="J178" s="523"/>
      <c r="K178" s="524"/>
      <c r="L178" s="525"/>
      <c r="M178" s="535">
        <v>244</v>
      </c>
      <c r="N178" s="572"/>
      <c r="O178" s="536"/>
      <c r="P178" s="557">
        <f t="shared" si="3"/>
        <v>0</v>
      </c>
      <c r="Q178" s="558"/>
      <c r="R178" s="558"/>
      <c r="S178" s="558"/>
      <c r="T178" s="559"/>
      <c r="U178" s="529"/>
      <c r="V178" s="530"/>
      <c r="W178" s="530"/>
      <c r="X178" s="530"/>
      <c r="Y178" s="531"/>
      <c r="Z178" s="557"/>
      <c r="AA178" s="558"/>
      <c r="AB178" s="558"/>
      <c r="AC178" s="559"/>
      <c r="AD178" s="557"/>
      <c r="AE178" s="558"/>
      <c r="AF178" s="558"/>
      <c r="AG178" s="559"/>
      <c r="AH178" s="557"/>
      <c r="AI178" s="558"/>
      <c r="AJ178" s="558"/>
      <c r="AK178" s="559"/>
      <c r="AL178" s="523"/>
      <c r="AM178" s="524"/>
      <c r="AN178" s="524"/>
      <c r="AO178" s="525"/>
      <c r="AP178" s="523"/>
      <c r="AQ178" s="524"/>
      <c r="AR178" s="524"/>
      <c r="AS178" s="525"/>
      <c r="AT178" s="8"/>
      <c r="AU178" s="8"/>
    </row>
    <row r="179" spans="1:47" ht="38.25" hidden="1" customHeight="1">
      <c r="A179" s="563" t="s">
        <v>323</v>
      </c>
      <c r="B179" s="564"/>
      <c r="C179" s="564"/>
      <c r="D179" s="564"/>
      <c r="E179" s="564"/>
      <c r="F179" s="564"/>
      <c r="G179" s="564"/>
      <c r="H179" s="564"/>
      <c r="I179" s="565"/>
      <c r="J179" s="526"/>
      <c r="K179" s="527"/>
      <c r="L179" s="528"/>
      <c r="M179" s="537"/>
      <c r="N179" s="573"/>
      <c r="O179" s="538"/>
      <c r="P179" s="560">
        <f t="shared" si="3"/>
        <v>0</v>
      </c>
      <c r="Q179" s="561"/>
      <c r="R179" s="561"/>
      <c r="S179" s="561"/>
      <c r="T179" s="562"/>
      <c r="U179" s="532"/>
      <c r="V179" s="533"/>
      <c r="W179" s="533"/>
      <c r="X179" s="533"/>
      <c r="Y179" s="534"/>
      <c r="Z179" s="560"/>
      <c r="AA179" s="561"/>
      <c r="AB179" s="561"/>
      <c r="AC179" s="562"/>
      <c r="AD179" s="560"/>
      <c r="AE179" s="561"/>
      <c r="AF179" s="561"/>
      <c r="AG179" s="562"/>
      <c r="AH179" s="560"/>
      <c r="AI179" s="561"/>
      <c r="AJ179" s="561"/>
      <c r="AK179" s="562"/>
      <c r="AL179" s="526"/>
      <c r="AM179" s="527"/>
      <c r="AN179" s="527"/>
      <c r="AO179" s="528"/>
      <c r="AP179" s="526"/>
      <c r="AQ179" s="527"/>
      <c r="AR179" s="527"/>
      <c r="AS179" s="528"/>
      <c r="AT179" s="8"/>
      <c r="AU179" s="8"/>
    </row>
    <row r="180" spans="1:47" s="10" customFormat="1" hidden="1">
      <c r="A180" s="551" t="s">
        <v>51</v>
      </c>
      <c r="B180" s="552"/>
      <c r="C180" s="552"/>
      <c r="D180" s="552"/>
      <c r="E180" s="552"/>
      <c r="F180" s="552"/>
      <c r="G180" s="552"/>
      <c r="H180" s="552"/>
      <c r="I180" s="553"/>
      <c r="J180" s="554">
        <v>500</v>
      </c>
      <c r="K180" s="555"/>
      <c r="L180" s="556"/>
      <c r="M180" s="508" t="s">
        <v>49</v>
      </c>
      <c r="N180" s="509"/>
      <c r="O180" s="510"/>
      <c r="P180" s="548">
        <f t="shared" si="3"/>
        <v>0</v>
      </c>
      <c r="Q180" s="549"/>
      <c r="R180" s="549"/>
      <c r="S180" s="549"/>
      <c r="T180" s="550"/>
      <c r="U180" s="566">
        <f>U132</f>
        <v>0</v>
      </c>
      <c r="V180" s="567"/>
      <c r="W180" s="567"/>
      <c r="X180" s="567"/>
      <c r="Y180" s="568"/>
      <c r="Z180" s="548">
        <f>Z132</f>
        <v>0</v>
      </c>
      <c r="AA180" s="549"/>
      <c r="AB180" s="549"/>
      <c r="AC180" s="550"/>
      <c r="AD180" s="548">
        <f>AD132</f>
        <v>0</v>
      </c>
      <c r="AE180" s="549"/>
      <c r="AF180" s="549"/>
      <c r="AG180" s="550"/>
      <c r="AH180" s="548">
        <f>AH132</f>
        <v>0</v>
      </c>
      <c r="AI180" s="549"/>
      <c r="AJ180" s="549"/>
      <c r="AK180" s="550"/>
      <c r="AL180" s="508">
        <f>AL132</f>
        <v>0</v>
      </c>
      <c r="AM180" s="509"/>
      <c r="AN180" s="509"/>
      <c r="AO180" s="510"/>
      <c r="AP180" s="508">
        <f>AP132</f>
        <v>0</v>
      </c>
      <c r="AQ180" s="509"/>
      <c r="AR180" s="509"/>
      <c r="AS180" s="510"/>
      <c r="AT180" s="9"/>
      <c r="AU180" s="9"/>
    </row>
    <row r="181" spans="1:47" hidden="1">
      <c r="A181" s="551" t="s">
        <v>52</v>
      </c>
      <c r="B181" s="552"/>
      <c r="C181" s="552"/>
      <c r="D181" s="552"/>
      <c r="E181" s="552"/>
      <c r="F181" s="552"/>
      <c r="G181" s="552"/>
      <c r="H181" s="552"/>
      <c r="I181" s="553"/>
      <c r="J181" s="554">
        <v>600</v>
      </c>
      <c r="K181" s="555"/>
      <c r="L181" s="556"/>
      <c r="M181" s="508" t="s">
        <v>49</v>
      </c>
      <c r="N181" s="509"/>
      <c r="O181" s="510"/>
      <c r="P181" s="548">
        <f>SUM(U181:AS181)</f>
        <v>0</v>
      </c>
      <c r="Q181" s="549"/>
      <c r="R181" s="549"/>
      <c r="S181" s="549"/>
      <c r="T181" s="550"/>
      <c r="U181" s="548">
        <f>U180+U139-U154</f>
        <v>0</v>
      </c>
      <c r="V181" s="549"/>
      <c r="W181" s="549"/>
      <c r="X181" s="549"/>
      <c r="Y181" s="550"/>
      <c r="Z181" s="548">
        <f>Z180+Z139-Z154</f>
        <v>0</v>
      </c>
      <c r="AA181" s="549"/>
      <c r="AB181" s="549"/>
      <c r="AC181" s="550"/>
      <c r="AD181" s="548">
        <f>AD180+AD139-AD154</f>
        <v>0</v>
      </c>
      <c r="AE181" s="549"/>
      <c r="AF181" s="549"/>
      <c r="AG181" s="550"/>
      <c r="AH181" s="508">
        <f>AH180+AH139-AH154</f>
        <v>0</v>
      </c>
      <c r="AI181" s="509"/>
      <c r="AJ181" s="509"/>
      <c r="AK181" s="510"/>
      <c r="AL181" s="508">
        <f>AL180+AL139-AL154</f>
        <v>0</v>
      </c>
      <c r="AM181" s="509"/>
      <c r="AN181" s="509"/>
      <c r="AO181" s="510"/>
      <c r="AP181" s="508">
        <f>AP180+AP139-AP154</f>
        <v>0</v>
      </c>
      <c r="AQ181" s="509"/>
      <c r="AR181" s="509"/>
      <c r="AS181" s="510"/>
      <c r="AT181" s="8"/>
      <c r="AU181" s="8"/>
    </row>
    <row r="182" spans="1:47" ht="12.75" hidden="1" customHeight="1">
      <c r="A182" s="519" t="s">
        <v>23</v>
      </c>
      <c r="B182" s="519"/>
      <c r="C182" s="519"/>
      <c r="D182" s="519"/>
      <c r="E182" s="519"/>
      <c r="F182" s="519"/>
      <c r="G182" s="519"/>
      <c r="H182" s="519"/>
      <c r="I182" s="519"/>
      <c r="J182" s="587" t="s">
        <v>40</v>
      </c>
      <c r="K182" s="587"/>
      <c r="L182" s="587"/>
      <c r="M182" s="587" t="s">
        <v>41</v>
      </c>
      <c r="N182" s="587"/>
      <c r="O182" s="587"/>
      <c r="P182" s="586" t="s">
        <v>79</v>
      </c>
      <c r="Q182" s="586"/>
      <c r="R182" s="586"/>
      <c r="S182" s="586"/>
      <c r="T182" s="586"/>
      <c r="U182" s="586"/>
      <c r="V182" s="586"/>
      <c r="W182" s="586"/>
      <c r="X182" s="586"/>
      <c r="Y182" s="586"/>
      <c r="Z182" s="586"/>
      <c r="AA182" s="586"/>
      <c r="AB182" s="586"/>
      <c r="AC182" s="586"/>
      <c r="AD182" s="586"/>
      <c r="AE182" s="586"/>
      <c r="AF182" s="586"/>
      <c r="AG182" s="586"/>
      <c r="AH182" s="586"/>
      <c r="AI182" s="586"/>
      <c r="AJ182" s="586"/>
      <c r="AK182" s="586"/>
      <c r="AL182" s="586"/>
      <c r="AM182" s="586"/>
      <c r="AN182" s="586"/>
      <c r="AO182" s="586"/>
      <c r="AP182" s="586"/>
      <c r="AQ182" s="586"/>
      <c r="AR182" s="586"/>
      <c r="AS182" s="586"/>
    </row>
    <row r="183" spans="1:47" ht="12.75" hidden="1" customHeight="1">
      <c r="A183" s="519"/>
      <c r="B183" s="519"/>
      <c r="C183" s="519"/>
      <c r="D183" s="519"/>
      <c r="E183" s="519"/>
      <c r="F183" s="519"/>
      <c r="G183" s="519"/>
      <c r="H183" s="519"/>
      <c r="I183" s="519"/>
      <c r="J183" s="587"/>
      <c r="K183" s="587"/>
      <c r="L183" s="587"/>
      <c r="M183" s="587"/>
      <c r="N183" s="587"/>
      <c r="O183" s="587"/>
      <c r="P183" s="586" t="s">
        <v>42</v>
      </c>
      <c r="Q183" s="586"/>
      <c r="R183" s="586"/>
      <c r="S183" s="586"/>
      <c r="T183" s="586"/>
      <c r="U183" s="586" t="s">
        <v>28</v>
      </c>
      <c r="V183" s="586"/>
      <c r="W183" s="586"/>
      <c r="X183" s="586"/>
      <c r="Y183" s="586"/>
      <c r="Z183" s="586"/>
      <c r="AA183" s="586"/>
      <c r="AB183" s="586"/>
      <c r="AC183" s="586"/>
      <c r="AD183" s="586"/>
      <c r="AE183" s="586"/>
      <c r="AF183" s="586"/>
      <c r="AG183" s="586"/>
      <c r="AH183" s="586"/>
      <c r="AI183" s="586"/>
      <c r="AJ183" s="586"/>
      <c r="AK183" s="586"/>
      <c r="AL183" s="586"/>
      <c r="AM183" s="586"/>
      <c r="AN183" s="586"/>
      <c r="AO183" s="586"/>
      <c r="AP183" s="586"/>
      <c r="AQ183" s="586"/>
      <c r="AR183" s="586"/>
      <c r="AS183" s="586"/>
    </row>
    <row r="184" spans="1:47" ht="79.5" hidden="1" customHeight="1">
      <c r="A184" s="519"/>
      <c r="B184" s="519"/>
      <c r="C184" s="519"/>
      <c r="D184" s="519"/>
      <c r="E184" s="519"/>
      <c r="F184" s="519"/>
      <c r="G184" s="519"/>
      <c r="H184" s="519"/>
      <c r="I184" s="519"/>
      <c r="J184" s="587"/>
      <c r="K184" s="587"/>
      <c r="L184" s="587"/>
      <c r="M184" s="587"/>
      <c r="N184" s="587"/>
      <c r="O184" s="587"/>
      <c r="P184" s="586"/>
      <c r="Q184" s="586"/>
      <c r="R184" s="586"/>
      <c r="S184" s="586"/>
      <c r="T184" s="586"/>
      <c r="U184" s="587" t="s">
        <v>325</v>
      </c>
      <c r="V184" s="587"/>
      <c r="W184" s="587"/>
      <c r="X184" s="587"/>
      <c r="Y184" s="587"/>
      <c r="Z184" s="587" t="s">
        <v>43</v>
      </c>
      <c r="AA184" s="587"/>
      <c r="AB184" s="587"/>
      <c r="AC184" s="587"/>
      <c r="AD184" s="587" t="s">
        <v>44</v>
      </c>
      <c r="AE184" s="587"/>
      <c r="AF184" s="587"/>
      <c r="AG184" s="587"/>
      <c r="AH184" s="587" t="s">
        <v>45</v>
      </c>
      <c r="AI184" s="587"/>
      <c r="AJ184" s="587"/>
      <c r="AK184" s="587"/>
      <c r="AL184" s="587" t="s">
        <v>46</v>
      </c>
      <c r="AM184" s="587"/>
      <c r="AN184" s="587"/>
      <c r="AO184" s="587"/>
      <c r="AP184" s="587"/>
      <c r="AQ184" s="587"/>
      <c r="AR184" s="587"/>
      <c r="AS184" s="587"/>
    </row>
    <row r="185" spans="1:47" ht="32.25" hidden="1" customHeight="1">
      <c r="A185" s="519"/>
      <c r="B185" s="519"/>
      <c r="C185" s="519"/>
      <c r="D185" s="519"/>
      <c r="E185" s="519"/>
      <c r="F185" s="519"/>
      <c r="G185" s="519"/>
      <c r="H185" s="519"/>
      <c r="I185" s="519"/>
      <c r="J185" s="587"/>
      <c r="K185" s="587"/>
      <c r="L185" s="587"/>
      <c r="M185" s="587"/>
      <c r="N185" s="587"/>
      <c r="O185" s="587"/>
      <c r="P185" s="586"/>
      <c r="Q185" s="586"/>
      <c r="R185" s="586"/>
      <c r="S185" s="586"/>
      <c r="T185" s="586"/>
      <c r="U185" s="587"/>
      <c r="V185" s="587"/>
      <c r="W185" s="587"/>
      <c r="X185" s="587"/>
      <c r="Y185" s="587"/>
      <c r="Z185" s="587"/>
      <c r="AA185" s="587"/>
      <c r="AB185" s="587"/>
      <c r="AC185" s="587"/>
      <c r="AD185" s="587"/>
      <c r="AE185" s="587"/>
      <c r="AF185" s="587"/>
      <c r="AG185" s="587"/>
      <c r="AH185" s="587"/>
      <c r="AI185" s="587"/>
      <c r="AJ185" s="587"/>
      <c r="AK185" s="587"/>
      <c r="AL185" s="587" t="s">
        <v>42</v>
      </c>
      <c r="AM185" s="587"/>
      <c r="AN185" s="587"/>
      <c r="AO185" s="587"/>
      <c r="AP185" s="587" t="s">
        <v>47</v>
      </c>
      <c r="AQ185" s="587"/>
      <c r="AR185" s="587"/>
      <c r="AS185" s="587"/>
    </row>
    <row r="186" spans="1:47" ht="16.149999999999999" hidden="1" customHeight="1">
      <c r="A186" s="579">
        <v>1</v>
      </c>
      <c r="B186" s="580"/>
      <c r="C186" s="580"/>
      <c r="D186" s="580"/>
      <c r="E186" s="580"/>
      <c r="F186" s="580"/>
      <c r="G186" s="580"/>
      <c r="H186" s="580"/>
      <c r="I186" s="581"/>
      <c r="J186" s="579">
        <v>2</v>
      </c>
      <c r="K186" s="580"/>
      <c r="L186" s="580"/>
      <c r="M186" s="580">
        <v>3</v>
      </c>
      <c r="N186" s="580"/>
      <c r="O186" s="580"/>
      <c r="P186" s="580">
        <v>4</v>
      </c>
      <c r="Q186" s="580"/>
      <c r="R186" s="580"/>
      <c r="S186" s="580"/>
      <c r="T186" s="580"/>
      <c r="U186" s="580">
        <v>5</v>
      </c>
      <c r="V186" s="580"/>
      <c r="W186" s="580"/>
      <c r="X186" s="580"/>
      <c r="Y186" s="581"/>
      <c r="Z186" s="579">
        <v>6</v>
      </c>
      <c r="AA186" s="580"/>
      <c r="AB186" s="580"/>
      <c r="AC186" s="581"/>
      <c r="AD186" s="579">
        <v>7</v>
      </c>
      <c r="AE186" s="580"/>
      <c r="AF186" s="580"/>
      <c r="AG186" s="581"/>
      <c r="AH186" s="579">
        <v>8</v>
      </c>
      <c r="AI186" s="580"/>
      <c r="AJ186" s="580"/>
      <c r="AK186" s="581"/>
      <c r="AL186" s="579">
        <v>9</v>
      </c>
      <c r="AM186" s="580"/>
      <c r="AN186" s="580"/>
      <c r="AO186" s="581"/>
      <c r="AP186" s="579">
        <v>10</v>
      </c>
      <c r="AQ186" s="580"/>
      <c r="AR186" s="580"/>
      <c r="AS186" s="581"/>
    </row>
    <row r="187" spans="1:47" s="2" customFormat="1" ht="16.149999999999999" hidden="1" customHeight="1">
      <c r="A187" s="582">
        <v>2019</v>
      </c>
      <c r="B187" s="583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3"/>
      <c r="Q187" s="583"/>
      <c r="R187" s="583"/>
      <c r="S187" s="583"/>
      <c r="T187" s="583"/>
      <c r="U187" s="583"/>
      <c r="V187" s="583"/>
      <c r="W187" s="583"/>
      <c r="X187" s="583"/>
      <c r="Y187" s="583"/>
      <c r="Z187" s="583"/>
      <c r="AA187" s="583"/>
      <c r="AB187" s="583"/>
      <c r="AC187" s="583"/>
      <c r="AD187" s="583"/>
      <c r="AE187" s="583"/>
      <c r="AF187" s="583"/>
      <c r="AG187" s="583"/>
      <c r="AH187" s="583"/>
      <c r="AI187" s="583"/>
      <c r="AJ187" s="583"/>
      <c r="AK187" s="583"/>
      <c r="AL187" s="583"/>
      <c r="AM187" s="583"/>
      <c r="AN187" s="583"/>
      <c r="AO187" s="583"/>
      <c r="AP187" s="583"/>
      <c r="AQ187" s="583"/>
      <c r="AR187" s="583"/>
      <c r="AS187" s="584"/>
    </row>
    <row r="188" spans="1:47" hidden="1">
      <c r="A188" s="551" t="s">
        <v>48</v>
      </c>
      <c r="B188" s="552"/>
      <c r="C188" s="552"/>
      <c r="D188" s="552"/>
      <c r="E188" s="552"/>
      <c r="F188" s="552"/>
      <c r="G188" s="552"/>
      <c r="H188" s="552"/>
      <c r="I188" s="553"/>
      <c r="J188" s="513">
        <v>100</v>
      </c>
      <c r="K188" s="513"/>
      <c r="L188" s="513"/>
      <c r="M188" s="585" t="s">
        <v>49</v>
      </c>
      <c r="N188" s="585"/>
      <c r="O188" s="585"/>
      <c r="P188" s="578">
        <f>P189+P191+P195+P196+P197+P198+P199</f>
        <v>0</v>
      </c>
      <c r="Q188" s="578"/>
      <c r="R188" s="578"/>
      <c r="S188" s="578"/>
      <c r="T188" s="578"/>
      <c r="U188" s="578">
        <f>U191</f>
        <v>0</v>
      </c>
      <c r="V188" s="578"/>
      <c r="W188" s="578"/>
      <c r="X188" s="578"/>
      <c r="Y188" s="578"/>
      <c r="Z188" s="578">
        <f>Z197</f>
        <v>0</v>
      </c>
      <c r="AA188" s="578"/>
      <c r="AB188" s="578"/>
      <c r="AC188" s="578"/>
      <c r="AD188" s="578">
        <f>AD197</f>
        <v>0</v>
      </c>
      <c r="AE188" s="578"/>
      <c r="AF188" s="578"/>
      <c r="AG188" s="578"/>
      <c r="AH188" s="501">
        <f>AH191</f>
        <v>0</v>
      </c>
      <c r="AI188" s="501"/>
      <c r="AJ188" s="501"/>
      <c r="AK188" s="501"/>
      <c r="AL188" s="501">
        <f>AL191+AL195+AL196+AL198</f>
        <v>0</v>
      </c>
      <c r="AM188" s="501"/>
      <c r="AN188" s="501"/>
      <c r="AO188" s="501"/>
      <c r="AP188" s="501">
        <f>AP191+AP198</f>
        <v>0</v>
      </c>
      <c r="AQ188" s="501"/>
      <c r="AR188" s="501"/>
      <c r="AS188" s="501"/>
      <c r="AT188" s="8"/>
      <c r="AU188" s="8"/>
    </row>
    <row r="189" spans="1:47" hidden="1">
      <c r="A189" s="569" t="s">
        <v>287</v>
      </c>
      <c r="B189" s="570"/>
      <c r="C189" s="570"/>
      <c r="D189" s="570"/>
      <c r="E189" s="570"/>
      <c r="F189" s="570"/>
      <c r="G189" s="570"/>
      <c r="H189" s="570"/>
      <c r="I189" s="571"/>
      <c r="J189" s="513">
        <v>110</v>
      </c>
      <c r="K189" s="513"/>
      <c r="L189" s="513"/>
      <c r="M189" s="513">
        <v>120</v>
      </c>
      <c r="N189" s="513"/>
      <c r="O189" s="513"/>
      <c r="P189" s="578">
        <f>AL189</f>
        <v>0</v>
      </c>
      <c r="Q189" s="578"/>
      <c r="R189" s="578"/>
      <c r="S189" s="578"/>
      <c r="T189" s="578"/>
      <c r="U189" s="578" t="s">
        <v>49</v>
      </c>
      <c r="V189" s="578"/>
      <c r="W189" s="578"/>
      <c r="X189" s="578"/>
      <c r="Y189" s="578"/>
      <c r="Z189" s="578" t="s">
        <v>49</v>
      </c>
      <c r="AA189" s="578"/>
      <c r="AB189" s="578"/>
      <c r="AC189" s="578"/>
      <c r="AD189" s="578" t="s">
        <v>49</v>
      </c>
      <c r="AE189" s="578"/>
      <c r="AF189" s="578"/>
      <c r="AG189" s="578"/>
      <c r="AH189" s="501" t="s">
        <v>49</v>
      </c>
      <c r="AI189" s="501"/>
      <c r="AJ189" s="501"/>
      <c r="AK189" s="501"/>
      <c r="AL189" s="501"/>
      <c r="AM189" s="501"/>
      <c r="AN189" s="501"/>
      <c r="AO189" s="501"/>
      <c r="AP189" s="501" t="s">
        <v>49</v>
      </c>
      <c r="AQ189" s="501"/>
      <c r="AR189" s="501"/>
      <c r="AS189" s="501"/>
      <c r="AT189" s="8"/>
      <c r="AU189" s="8"/>
    </row>
    <row r="190" spans="1:47" ht="12.75" hidden="1" customHeight="1">
      <c r="A190" s="563" t="s">
        <v>288</v>
      </c>
      <c r="B190" s="564"/>
      <c r="C190" s="564"/>
      <c r="D190" s="564"/>
      <c r="E190" s="564"/>
      <c r="F190" s="564"/>
      <c r="G190" s="564"/>
      <c r="H190" s="564"/>
      <c r="I190" s="565"/>
      <c r="J190" s="513"/>
      <c r="K190" s="513"/>
      <c r="L190" s="513"/>
      <c r="M190" s="513"/>
      <c r="N190" s="513"/>
      <c r="O190" s="513"/>
      <c r="P190" s="578"/>
      <c r="Q190" s="578"/>
      <c r="R190" s="578"/>
      <c r="S190" s="578"/>
      <c r="T190" s="578"/>
      <c r="U190" s="578"/>
      <c r="V190" s="578"/>
      <c r="W190" s="578"/>
      <c r="X190" s="578"/>
      <c r="Y190" s="578"/>
      <c r="Z190" s="578"/>
      <c r="AA190" s="578"/>
      <c r="AB190" s="578"/>
      <c r="AC190" s="578"/>
      <c r="AD190" s="578"/>
      <c r="AE190" s="578"/>
      <c r="AF190" s="578"/>
      <c r="AG190" s="578"/>
      <c r="AH190" s="501"/>
      <c r="AI190" s="501"/>
      <c r="AJ190" s="501"/>
      <c r="AK190" s="501"/>
      <c r="AL190" s="501"/>
      <c r="AM190" s="501"/>
      <c r="AN190" s="501"/>
      <c r="AO190" s="501"/>
      <c r="AP190" s="501"/>
      <c r="AQ190" s="501"/>
      <c r="AR190" s="501"/>
      <c r="AS190" s="501"/>
      <c r="AT190" s="8"/>
      <c r="AU190" s="8"/>
    </row>
    <row r="191" spans="1:47" ht="12.75" hidden="1" customHeight="1">
      <c r="A191" s="574" t="s">
        <v>289</v>
      </c>
      <c r="B191" s="575"/>
      <c r="C191" s="575"/>
      <c r="D191" s="575"/>
      <c r="E191" s="575"/>
      <c r="F191" s="575"/>
      <c r="G191" s="575"/>
      <c r="H191" s="575"/>
      <c r="I191" s="576"/>
      <c r="J191" s="513">
        <v>120</v>
      </c>
      <c r="K191" s="513"/>
      <c r="L191" s="513"/>
      <c r="M191" s="513">
        <v>130</v>
      </c>
      <c r="N191" s="513"/>
      <c r="O191" s="513"/>
      <c r="P191" s="578">
        <f>P192+P194</f>
        <v>0</v>
      </c>
      <c r="Q191" s="578"/>
      <c r="R191" s="578"/>
      <c r="S191" s="578"/>
      <c r="T191" s="578"/>
      <c r="U191" s="578">
        <f>U192+U194</f>
        <v>0</v>
      </c>
      <c r="V191" s="578"/>
      <c r="W191" s="578"/>
      <c r="X191" s="578"/>
      <c r="Y191" s="578"/>
      <c r="Z191" s="578" t="s">
        <v>49</v>
      </c>
      <c r="AA191" s="578"/>
      <c r="AB191" s="578"/>
      <c r="AC191" s="578"/>
      <c r="AD191" s="578" t="s">
        <v>49</v>
      </c>
      <c r="AE191" s="578"/>
      <c r="AF191" s="578"/>
      <c r="AG191" s="578"/>
      <c r="AH191" s="501">
        <f>AH192+AH194</f>
        <v>0</v>
      </c>
      <c r="AI191" s="501"/>
      <c r="AJ191" s="501"/>
      <c r="AK191" s="501"/>
      <c r="AL191" s="501">
        <f>AL192+AL194</f>
        <v>0</v>
      </c>
      <c r="AM191" s="501"/>
      <c r="AN191" s="501"/>
      <c r="AO191" s="501"/>
      <c r="AP191" s="501">
        <f t="shared" ref="AP191" si="4">AP192+AP194</f>
        <v>0</v>
      </c>
      <c r="AQ191" s="501"/>
      <c r="AR191" s="501"/>
      <c r="AS191" s="501"/>
      <c r="AT191" s="8"/>
      <c r="AU191" s="8"/>
    </row>
    <row r="192" spans="1:47" hidden="1">
      <c r="A192" s="569" t="s">
        <v>290</v>
      </c>
      <c r="B192" s="570"/>
      <c r="C192" s="570"/>
      <c r="D192" s="570"/>
      <c r="E192" s="570"/>
      <c r="F192" s="570"/>
      <c r="G192" s="570"/>
      <c r="H192" s="570"/>
      <c r="I192" s="571"/>
      <c r="J192" s="501"/>
      <c r="K192" s="501"/>
      <c r="L192" s="501"/>
      <c r="M192" s="513">
        <v>130</v>
      </c>
      <c r="N192" s="513"/>
      <c r="O192" s="513"/>
      <c r="P192" s="578">
        <f>U192+AH192+AL192+AP192</f>
        <v>0</v>
      </c>
      <c r="Q192" s="578"/>
      <c r="R192" s="578"/>
      <c r="S192" s="578"/>
      <c r="T192" s="578"/>
      <c r="U192" s="578"/>
      <c r="V192" s="578"/>
      <c r="W192" s="578"/>
      <c r="X192" s="578"/>
      <c r="Y192" s="578"/>
      <c r="Z192" s="578" t="s">
        <v>49</v>
      </c>
      <c r="AA192" s="578"/>
      <c r="AB192" s="578"/>
      <c r="AC192" s="578"/>
      <c r="AD192" s="578" t="s">
        <v>49</v>
      </c>
      <c r="AE192" s="578"/>
      <c r="AF192" s="578"/>
      <c r="AG192" s="578"/>
      <c r="AH192" s="578"/>
      <c r="AI192" s="578"/>
      <c r="AJ192" s="578"/>
      <c r="AK192" s="578"/>
      <c r="AL192" s="501"/>
      <c r="AM192" s="501"/>
      <c r="AN192" s="501"/>
      <c r="AO192" s="501"/>
      <c r="AP192" s="501"/>
      <c r="AQ192" s="501"/>
      <c r="AR192" s="501"/>
      <c r="AS192" s="501"/>
      <c r="AT192" s="8"/>
      <c r="AU192" s="8"/>
    </row>
    <row r="193" spans="1:47" ht="12.75" hidden="1" customHeight="1">
      <c r="A193" s="563" t="s">
        <v>291</v>
      </c>
      <c r="B193" s="564"/>
      <c r="C193" s="564"/>
      <c r="D193" s="564"/>
      <c r="E193" s="564"/>
      <c r="F193" s="564"/>
      <c r="G193" s="564"/>
      <c r="H193" s="564"/>
      <c r="I193" s="565"/>
      <c r="J193" s="501"/>
      <c r="K193" s="501"/>
      <c r="L193" s="501"/>
      <c r="M193" s="513"/>
      <c r="N193" s="513"/>
      <c r="O193" s="513"/>
      <c r="P193" s="578"/>
      <c r="Q193" s="578"/>
      <c r="R193" s="578"/>
      <c r="S193" s="578"/>
      <c r="T193" s="578"/>
      <c r="U193" s="578"/>
      <c r="V193" s="578"/>
      <c r="W193" s="578"/>
      <c r="X193" s="578"/>
      <c r="Y193" s="578"/>
      <c r="Z193" s="578"/>
      <c r="AA193" s="578"/>
      <c r="AB193" s="578"/>
      <c r="AC193" s="578"/>
      <c r="AD193" s="578"/>
      <c r="AE193" s="578"/>
      <c r="AF193" s="578"/>
      <c r="AG193" s="578"/>
      <c r="AH193" s="578"/>
      <c r="AI193" s="578"/>
      <c r="AJ193" s="578"/>
      <c r="AK193" s="578"/>
      <c r="AL193" s="501"/>
      <c r="AM193" s="501"/>
      <c r="AN193" s="501"/>
      <c r="AO193" s="501"/>
      <c r="AP193" s="501"/>
      <c r="AQ193" s="501"/>
      <c r="AR193" s="501"/>
      <c r="AS193" s="501"/>
      <c r="AT193" s="8"/>
      <c r="AU193" s="8"/>
    </row>
    <row r="194" spans="1:47" ht="12.75" hidden="1" customHeight="1">
      <c r="A194" s="574" t="s">
        <v>292</v>
      </c>
      <c r="B194" s="575"/>
      <c r="C194" s="575"/>
      <c r="D194" s="575"/>
      <c r="E194" s="575"/>
      <c r="F194" s="575"/>
      <c r="G194" s="575"/>
      <c r="H194" s="575"/>
      <c r="I194" s="576"/>
      <c r="J194" s="501"/>
      <c r="K194" s="501"/>
      <c r="L194" s="501"/>
      <c r="M194" s="513">
        <v>130</v>
      </c>
      <c r="N194" s="513"/>
      <c r="O194" s="513"/>
      <c r="P194" s="578">
        <f>U194+AH194+AL194+AP194</f>
        <v>0</v>
      </c>
      <c r="Q194" s="578"/>
      <c r="R194" s="578"/>
      <c r="S194" s="578"/>
      <c r="T194" s="578"/>
      <c r="U194" s="515"/>
      <c r="V194" s="515"/>
      <c r="W194" s="515"/>
      <c r="X194" s="515"/>
      <c r="Y194" s="515"/>
      <c r="Z194" s="578" t="s">
        <v>49</v>
      </c>
      <c r="AA194" s="578"/>
      <c r="AB194" s="578"/>
      <c r="AC194" s="578"/>
      <c r="AD194" s="578" t="s">
        <v>49</v>
      </c>
      <c r="AE194" s="578"/>
      <c r="AF194" s="578"/>
      <c r="AG194" s="578"/>
      <c r="AH194" s="578"/>
      <c r="AI194" s="578"/>
      <c r="AJ194" s="578"/>
      <c r="AK194" s="578"/>
      <c r="AL194" s="501"/>
      <c r="AM194" s="501"/>
      <c r="AN194" s="501"/>
      <c r="AO194" s="501"/>
      <c r="AP194" s="501"/>
      <c r="AQ194" s="501"/>
      <c r="AR194" s="501"/>
      <c r="AS194" s="501"/>
      <c r="AT194" s="8"/>
      <c r="AU194" s="8"/>
    </row>
    <row r="195" spans="1:47" ht="25.5" hidden="1" customHeight="1">
      <c r="A195" s="574" t="s">
        <v>293</v>
      </c>
      <c r="B195" s="575"/>
      <c r="C195" s="575"/>
      <c r="D195" s="575"/>
      <c r="E195" s="575"/>
      <c r="F195" s="575"/>
      <c r="G195" s="575"/>
      <c r="H195" s="575"/>
      <c r="I195" s="576"/>
      <c r="J195" s="513">
        <v>130</v>
      </c>
      <c r="K195" s="513"/>
      <c r="L195" s="513"/>
      <c r="M195" s="513">
        <v>140</v>
      </c>
      <c r="N195" s="513"/>
      <c r="O195" s="513"/>
      <c r="P195" s="578">
        <f>AL195</f>
        <v>0</v>
      </c>
      <c r="Q195" s="578"/>
      <c r="R195" s="578"/>
      <c r="S195" s="578"/>
      <c r="T195" s="578"/>
      <c r="U195" s="578" t="s">
        <v>49</v>
      </c>
      <c r="V195" s="578"/>
      <c r="W195" s="578"/>
      <c r="X195" s="578"/>
      <c r="Y195" s="578"/>
      <c r="Z195" s="578" t="s">
        <v>49</v>
      </c>
      <c r="AA195" s="578"/>
      <c r="AB195" s="578"/>
      <c r="AC195" s="578"/>
      <c r="AD195" s="578" t="s">
        <v>49</v>
      </c>
      <c r="AE195" s="578"/>
      <c r="AF195" s="578"/>
      <c r="AG195" s="578"/>
      <c r="AH195" s="501" t="s">
        <v>49</v>
      </c>
      <c r="AI195" s="501"/>
      <c r="AJ195" s="501"/>
      <c r="AK195" s="501"/>
      <c r="AL195" s="501"/>
      <c r="AM195" s="501"/>
      <c r="AN195" s="501"/>
      <c r="AO195" s="501"/>
      <c r="AP195" s="501" t="s">
        <v>49</v>
      </c>
      <c r="AQ195" s="501"/>
      <c r="AR195" s="501"/>
      <c r="AS195" s="501"/>
      <c r="AT195" s="8"/>
      <c r="AU195" s="8"/>
    </row>
    <row r="196" spans="1:47" ht="51" hidden="1" customHeight="1">
      <c r="A196" s="574" t="s">
        <v>294</v>
      </c>
      <c r="B196" s="575"/>
      <c r="C196" s="575"/>
      <c r="D196" s="575"/>
      <c r="E196" s="575"/>
      <c r="F196" s="575"/>
      <c r="G196" s="575"/>
      <c r="H196" s="575"/>
      <c r="I196" s="576"/>
      <c r="J196" s="513">
        <v>140</v>
      </c>
      <c r="K196" s="513"/>
      <c r="L196" s="513"/>
      <c r="M196" s="513">
        <v>150</v>
      </c>
      <c r="N196" s="513"/>
      <c r="O196" s="513"/>
      <c r="P196" s="578">
        <f>AL196</f>
        <v>0</v>
      </c>
      <c r="Q196" s="578"/>
      <c r="R196" s="578"/>
      <c r="S196" s="578"/>
      <c r="T196" s="578"/>
      <c r="U196" s="578" t="s">
        <v>49</v>
      </c>
      <c r="V196" s="578"/>
      <c r="W196" s="578"/>
      <c r="X196" s="578"/>
      <c r="Y196" s="578"/>
      <c r="Z196" s="578" t="s">
        <v>49</v>
      </c>
      <c r="AA196" s="578"/>
      <c r="AB196" s="578"/>
      <c r="AC196" s="578"/>
      <c r="AD196" s="578" t="s">
        <v>49</v>
      </c>
      <c r="AE196" s="578"/>
      <c r="AF196" s="578"/>
      <c r="AG196" s="578"/>
      <c r="AH196" s="501" t="s">
        <v>49</v>
      </c>
      <c r="AI196" s="501"/>
      <c r="AJ196" s="501"/>
      <c r="AK196" s="501"/>
      <c r="AL196" s="501"/>
      <c r="AM196" s="501"/>
      <c r="AN196" s="501"/>
      <c r="AO196" s="501"/>
      <c r="AP196" s="501" t="s">
        <v>49</v>
      </c>
      <c r="AQ196" s="501"/>
      <c r="AR196" s="501"/>
      <c r="AS196" s="501"/>
      <c r="AT196" s="8"/>
      <c r="AU196" s="8"/>
    </row>
    <row r="197" spans="1:47" hidden="1">
      <c r="A197" s="574" t="s">
        <v>295</v>
      </c>
      <c r="B197" s="575"/>
      <c r="C197" s="575"/>
      <c r="D197" s="575"/>
      <c r="E197" s="575"/>
      <c r="F197" s="575"/>
      <c r="G197" s="575"/>
      <c r="H197" s="575"/>
      <c r="I197" s="576"/>
      <c r="J197" s="513">
        <v>150</v>
      </c>
      <c r="K197" s="513"/>
      <c r="L197" s="513"/>
      <c r="M197" s="554">
        <v>180</v>
      </c>
      <c r="N197" s="555"/>
      <c r="O197" s="556"/>
      <c r="P197" s="548">
        <f>AD197+Z197</f>
        <v>0</v>
      </c>
      <c r="Q197" s="549"/>
      <c r="R197" s="549"/>
      <c r="S197" s="549"/>
      <c r="T197" s="550"/>
      <c r="U197" s="548" t="s">
        <v>49</v>
      </c>
      <c r="V197" s="549"/>
      <c r="W197" s="549"/>
      <c r="X197" s="549"/>
      <c r="Y197" s="550"/>
      <c r="Z197" s="548"/>
      <c r="AA197" s="549"/>
      <c r="AB197" s="549"/>
      <c r="AC197" s="550"/>
      <c r="AD197" s="548"/>
      <c r="AE197" s="549"/>
      <c r="AF197" s="549"/>
      <c r="AG197" s="550"/>
      <c r="AH197" s="508" t="s">
        <v>49</v>
      </c>
      <c r="AI197" s="509"/>
      <c r="AJ197" s="509"/>
      <c r="AK197" s="510"/>
      <c r="AL197" s="508" t="s">
        <v>49</v>
      </c>
      <c r="AM197" s="509"/>
      <c r="AN197" s="509"/>
      <c r="AO197" s="510"/>
      <c r="AP197" s="508" t="s">
        <v>49</v>
      </c>
      <c r="AQ197" s="509"/>
      <c r="AR197" s="509"/>
      <c r="AS197" s="510"/>
      <c r="AT197" s="8"/>
      <c r="AU197" s="8"/>
    </row>
    <row r="198" spans="1:47" hidden="1">
      <c r="A198" s="574" t="s">
        <v>296</v>
      </c>
      <c r="B198" s="575"/>
      <c r="C198" s="575"/>
      <c r="D198" s="575"/>
      <c r="E198" s="575"/>
      <c r="F198" s="575"/>
      <c r="G198" s="575"/>
      <c r="H198" s="575"/>
      <c r="I198" s="576"/>
      <c r="J198" s="513">
        <v>160</v>
      </c>
      <c r="K198" s="513"/>
      <c r="L198" s="513"/>
      <c r="M198" s="554">
        <v>180</v>
      </c>
      <c r="N198" s="555"/>
      <c r="O198" s="556"/>
      <c r="P198" s="548">
        <f>AL198+AP198</f>
        <v>0</v>
      </c>
      <c r="Q198" s="549"/>
      <c r="R198" s="549"/>
      <c r="S198" s="549"/>
      <c r="T198" s="550"/>
      <c r="U198" s="548" t="s">
        <v>49</v>
      </c>
      <c r="V198" s="549"/>
      <c r="W198" s="549"/>
      <c r="X198" s="549"/>
      <c r="Y198" s="550"/>
      <c r="Z198" s="548" t="s">
        <v>49</v>
      </c>
      <c r="AA198" s="549"/>
      <c r="AB198" s="549"/>
      <c r="AC198" s="550"/>
      <c r="AD198" s="548" t="s">
        <v>49</v>
      </c>
      <c r="AE198" s="549"/>
      <c r="AF198" s="549"/>
      <c r="AG198" s="550"/>
      <c r="AH198" s="508" t="s">
        <v>49</v>
      </c>
      <c r="AI198" s="509"/>
      <c r="AJ198" s="509"/>
      <c r="AK198" s="510"/>
      <c r="AL198" s="508"/>
      <c r="AM198" s="509"/>
      <c r="AN198" s="509"/>
      <c r="AO198" s="510"/>
      <c r="AP198" s="508"/>
      <c r="AQ198" s="509"/>
      <c r="AR198" s="509"/>
      <c r="AS198" s="510"/>
      <c r="AT198" s="8"/>
      <c r="AU198" s="8"/>
    </row>
    <row r="199" spans="1:47" hidden="1">
      <c r="A199" s="574" t="s">
        <v>297</v>
      </c>
      <c r="B199" s="575"/>
      <c r="C199" s="575"/>
      <c r="D199" s="575"/>
      <c r="E199" s="575"/>
      <c r="F199" s="575"/>
      <c r="G199" s="575"/>
      <c r="H199" s="575"/>
      <c r="I199" s="576"/>
      <c r="J199" s="513">
        <v>180</v>
      </c>
      <c r="K199" s="513"/>
      <c r="L199" s="513"/>
      <c r="M199" s="508" t="s">
        <v>49</v>
      </c>
      <c r="N199" s="509"/>
      <c r="O199" s="510"/>
      <c r="P199" s="548">
        <f>P200+P202</f>
        <v>0</v>
      </c>
      <c r="Q199" s="549"/>
      <c r="R199" s="549"/>
      <c r="S199" s="549"/>
      <c r="T199" s="550"/>
      <c r="U199" s="548" t="s">
        <v>49</v>
      </c>
      <c r="V199" s="549"/>
      <c r="W199" s="549"/>
      <c r="X199" s="549"/>
      <c r="Y199" s="550"/>
      <c r="Z199" s="548" t="s">
        <v>49</v>
      </c>
      <c r="AA199" s="549"/>
      <c r="AB199" s="549"/>
      <c r="AC199" s="550"/>
      <c r="AD199" s="548" t="s">
        <v>49</v>
      </c>
      <c r="AE199" s="549"/>
      <c r="AF199" s="549"/>
      <c r="AG199" s="550"/>
      <c r="AH199" s="508" t="s">
        <v>49</v>
      </c>
      <c r="AI199" s="509"/>
      <c r="AJ199" s="509"/>
      <c r="AK199" s="510"/>
      <c r="AL199" s="508">
        <f>AL200+AL202</f>
        <v>0</v>
      </c>
      <c r="AM199" s="509"/>
      <c r="AN199" s="509"/>
      <c r="AO199" s="510"/>
      <c r="AP199" s="508" t="s">
        <v>49</v>
      </c>
      <c r="AQ199" s="509"/>
      <c r="AR199" s="509"/>
      <c r="AS199" s="510"/>
      <c r="AT199" s="8"/>
      <c r="AU199" s="8"/>
    </row>
    <row r="200" spans="1:47" hidden="1">
      <c r="A200" s="569" t="s">
        <v>298</v>
      </c>
      <c r="B200" s="570"/>
      <c r="C200" s="570"/>
      <c r="D200" s="570"/>
      <c r="E200" s="570"/>
      <c r="F200" s="570"/>
      <c r="G200" s="570"/>
      <c r="H200" s="570"/>
      <c r="I200" s="571"/>
      <c r="J200" s="523"/>
      <c r="K200" s="524"/>
      <c r="L200" s="525"/>
      <c r="M200" s="535">
        <v>410</v>
      </c>
      <c r="N200" s="572"/>
      <c r="O200" s="536"/>
      <c r="P200" s="557">
        <f>AL200</f>
        <v>0</v>
      </c>
      <c r="Q200" s="558"/>
      <c r="R200" s="558"/>
      <c r="S200" s="558"/>
      <c r="T200" s="559"/>
      <c r="U200" s="557" t="s">
        <v>49</v>
      </c>
      <c r="V200" s="558"/>
      <c r="W200" s="558"/>
      <c r="X200" s="558"/>
      <c r="Y200" s="559"/>
      <c r="Z200" s="557" t="s">
        <v>49</v>
      </c>
      <c r="AA200" s="558"/>
      <c r="AB200" s="558"/>
      <c r="AC200" s="559"/>
      <c r="AD200" s="557" t="s">
        <v>49</v>
      </c>
      <c r="AE200" s="558"/>
      <c r="AF200" s="558"/>
      <c r="AG200" s="559"/>
      <c r="AH200" s="523" t="s">
        <v>49</v>
      </c>
      <c r="AI200" s="524"/>
      <c r="AJ200" s="524"/>
      <c r="AK200" s="525"/>
      <c r="AL200" s="523"/>
      <c r="AM200" s="524"/>
      <c r="AN200" s="524"/>
      <c r="AO200" s="525"/>
      <c r="AP200" s="523" t="s">
        <v>49</v>
      </c>
      <c r="AQ200" s="524"/>
      <c r="AR200" s="524"/>
      <c r="AS200" s="525"/>
      <c r="AT200" s="8"/>
      <c r="AU200" s="8"/>
    </row>
    <row r="201" spans="1:47" ht="12.75" hidden="1" customHeight="1">
      <c r="A201" s="563" t="s">
        <v>299</v>
      </c>
      <c r="B201" s="564"/>
      <c r="C201" s="564"/>
      <c r="D201" s="564"/>
      <c r="E201" s="564"/>
      <c r="F201" s="564"/>
      <c r="G201" s="564"/>
      <c r="H201" s="564"/>
      <c r="I201" s="565"/>
      <c r="J201" s="526"/>
      <c r="K201" s="527"/>
      <c r="L201" s="528"/>
      <c r="M201" s="537"/>
      <c r="N201" s="573"/>
      <c r="O201" s="538"/>
      <c r="P201" s="560"/>
      <c r="Q201" s="561"/>
      <c r="R201" s="561"/>
      <c r="S201" s="561"/>
      <c r="T201" s="562"/>
      <c r="U201" s="560"/>
      <c r="V201" s="561"/>
      <c r="W201" s="561"/>
      <c r="X201" s="561"/>
      <c r="Y201" s="562"/>
      <c r="Z201" s="560"/>
      <c r="AA201" s="561"/>
      <c r="AB201" s="561"/>
      <c r="AC201" s="562"/>
      <c r="AD201" s="560"/>
      <c r="AE201" s="561"/>
      <c r="AF201" s="561"/>
      <c r="AG201" s="562"/>
      <c r="AH201" s="526"/>
      <c r="AI201" s="527"/>
      <c r="AJ201" s="527"/>
      <c r="AK201" s="528"/>
      <c r="AL201" s="526"/>
      <c r="AM201" s="527"/>
      <c r="AN201" s="527"/>
      <c r="AO201" s="528"/>
      <c r="AP201" s="526"/>
      <c r="AQ201" s="527"/>
      <c r="AR201" s="527"/>
      <c r="AS201" s="528"/>
      <c r="AT201" s="8"/>
      <c r="AU201" s="8"/>
    </row>
    <row r="202" spans="1:47" hidden="1">
      <c r="A202" s="574" t="s">
        <v>300</v>
      </c>
      <c r="B202" s="575"/>
      <c r="C202" s="575"/>
      <c r="D202" s="575"/>
      <c r="E202" s="575"/>
      <c r="F202" s="575"/>
      <c r="G202" s="575"/>
      <c r="H202" s="575"/>
      <c r="I202" s="576"/>
      <c r="J202" s="508"/>
      <c r="K202" s="509"/>
      <c r="L202" s="510"/>
      <c r="M202" s="554">
        <v>440</v>
      </c>
      <c r="N202" s="555"/>
      <c r="O202" s="556"/>
      <c r="P202" s="548">
        <f>AL202</f>
        <v>0</v>
      </c>
      <c r="Q202" s="549"/>
      <c r="R202" s="549"/>
      <c r="S202" s="549"/>
      <c r="T202" s="550"/>
      <c r="U202" s="548" t="s">
        <v>49</v>
      </c>
      <c r="V202" s="549"/>
      <c r="W202" s="549"/>
      <c r="X202" s="549"/>
      <c r="Y202" s="550"/>
      <c r="Z202" s="548" t="s">
        <v>49</v>
      </c>
      <c r="AA202" s="549"/>
      <c r="AB202" s="549"/>
      <c r="AC202" s="550"/>
      <c r="AD202" s="548" t="s">
        <v>49</v>
      </c>
      <c r="AE202" s="549"/>
      <c r="AF202" s="549"/>
      <c r="AG202" s="550"/>
      <c r="AH202" s="508" t="s">
        <v>49</v>
      </c>
      <c r="AI202" s="509"/>
      <c r="AJ202" s="509"/>
      <c r="AK202" s="510"/>
      <c r="AL202" s="508"/>
      <c r="AM202" s="509"/>
      <c r="AN202" s="509"/>
      <c r="AO202" s="510"/>
      <c r="AP202" s="508" t="s">
        <v>49</v>
      </c>
      <c r="AQ202" s="509"/>
      <c r="AR202" s="509"/>
      <c r="AS202" s="510"/>
      <c r="AT202" s="8"/>
      <c r="AU202" s="8"/>
    </row>
    <row r="203" spans="1:47" hidden="1">
      <c r="A203" s="551" t="s">
        <v>50</v>
      </c>
      <c r="B203" s="552"/>
      <c r="C203" s="552"/>
      <c r="D203" s="552"/>
      <c r="E203" s="552"/>
      <c r="F203" s="552"/>
      <c r="G203" s="552"/>
      <c r="H203" s="552"/>
      <c r="I203" s="553"/>
      <c r="J203" s="554">
        <v>200</v>
      </c>
      <c r="K203" s="555"/>
      <c r="L203" s="556"/>
      <c r="M203" s="508" t="s">
        <v>49</v>
      </c>
      <c r="N203" s="509"/>
      <c r="O203" s="510"/>
      <c r="P203" s="548">
        <f>SUM(U203:AS203)</f>
        <v>0</v>
      </c>
      <c r="Q203" s="549"/>
      <c r="R203" s="549"/>
      <c r="S203" s="549"/>
      <c r="T203" s="550"/>
      <c r="U203" s="548">
        <f>U204+U213+U218+U221+U226</f>
        <v>0</v>
      </c>
      <c r="V203" s="549"/>
      <c r="W203" s="549"/>
      <c r="X203" s="549"/>
      <c r="Y203" s="550"/>
      <c r="Z203" s="548">
        <f>Z204+Z213+Z218+Z221+Z226</f>
        <v>0</v>
      </c>
      <c r="AA203" s="549"/>
      <c r="AB203" s="549"/>
      <c r="AC203" s="550"/>
      <c r="AD203" s="548">
        <f>AD204+AD213+AD218+AD221+AD226</f>
        <v>0</v>
      </c>
      <c r="AE203" s="549"/>
      <c r="AF203" s="549"/>
      <c r="AG203" s="550"/>
      <c r="AH203" s="548">
        <f>AH204+AH213+AH218+AH221+AH226</f>
        <v>0</v>
      </c>
      <c r="AI203" s="549"/>
      <c r="AJ203" s="549"/>
      <c r="AK203" s="550"/>
      <c r="AL203" s="548">
        <f>AL204+AL213+AL218+AL221+AL226</f>
        <v>0</v>
      </c>
      <c r="AM203" s="549"/>
      <c r="AN203" s="549"/>
      <c r="AO203" s="550"/>
      <c r="AP203" s="548">
        <f>AP204+AP213+AP218+AP221+AP226</f>
        <v>0</v>
      </c>
      <c r="AQ203" s="549"/>
      <c r="AR203" s="549"/>
      <c r="AS203" s="550"/>
      <c r="AT203" s="8"/>
      <c r="AU203" s="8"/>
    </row>
    <row r="204" spans="1:47" hidden="1">
      <c r="A204" s="569" t="s">
        <v>301</v>
      </c>
      <c r="B204" s="570"/>
      <c r="C204" s="570"/>
      <c r="D204" s="570"/>
      <c r="E204" s="570"/>
      <c r="F204" s="570"/>
      <c r="G204" s="570"/>
      <c r="H204" s="570"/>
      <c r="I204" s="571"/>
      <c r="J204" s="535">
        <v>210</v>
      </c>
      <c r="K204" s="572"/>
      <c r="L204" s="536"/>
      <c r="M204" s="535">
        <v>100</v>
      </c>
      <c r="N204" s="572"/>
      <c r="O204" s="536"/>
      <c r="P204" s="557">
        <f t="shared" ref="P204:P229" si="5">SUM(U204:AS204)</f>
        <v>0</v>
      </c>
      <c r="Q204" s="558"/>
      <c r="R204" s="558"/>
      <c r="S204" s="558"/>
      <c r="T204" s="559"/>
      <c r="U204" s="557">
        <f>U206</f>
        <v>0</v>
      </c>
      <c r="V204" s="558"/>
      <c r="W204" s="558"/>
      <c r="X204" s="558"/>
      <c r="Y204" s="559"/>
      <c r="Z204" s="557">
        <f>Z206</f>
        <v>0</v>
      </c>
      <c r="AA204" s="558"/>
      <c r="AB204" s="558"/>
      <c r="AC204" s="559"/>
      <c r="AD204" s="557">
        <f>AD206</f>
        <v>0</v>
      </c>
      <c r="AE204" s="558"/>
      <c r="AF204" s="558"/>
      <c r="AG204" s="559"/>
      <c r="AH204" s="523">
        <f>AH206</f>
        <v>0</v>
      </c>
      <c r="AI204" s="524"/>
      <c r="AJ204" s="524"/>
      <c r="AK204" s="525"/>
      <c r="AL204" s="523">
        <f>AL206</f>
        <v>0</v>
      </c>
      <c r="AM204" s="524"/>
      <c r="AN204" s="524"/>
      <c r="AO204" s="525"/>
      <c r="AP204" s="523">
        <f>AP206</f>
        <v>0</v>
      </c>
      <c r="AQ204" s="524"/>
      <c r="AR204" s="524"/>
      <c r="AS204" s="525"/>
      <c r="AT204" s="8"/>
      <c r="AU204" s="8"/>
    </row>
    <row r="205" spans="1:47" ht="12.75" hidden="1" customHeight="1">
      <c r="A205" s="563" t="s">
        <v>302</v>
      </c>
      <c r="B205" s="564"/>
      <c r="C205" s="564"/>
      <c r="D205" s="564"/>
      <c r="E205" s="564"/>
      <c r="F205" s="564"/>
      <c r="G205" s="564"/>
      <c r="H205" s="564"/>
      <c r="I205" s="565"/>
      <c r="J205" s="537"/>
      <c r="K205" s="573"/>
      <c r="L205" s="538"/>
      <c r="M205" s="537"/>
      <c r="N205" s="573"/>
      <c r="O205" s="538"/>
      <c r="P205" s="560">
        <f t="shared" si="5"/>
        <v>0</v>
      </c>
      <c r="Q205" s="561"/>
      <c r="R205" s="561"/>
      <c r="S205" s="561"/>
      <c r="T205" s="562"/>
      <c r="U205" s="560"/>
      <c r="V205" s="561"/>
      <c r="W205" s="561"/>
      <c r="X205" s="561"/>
      <c r="Y205" s="562"/>
      <c r="Z205" s="560"/>
      <c r="AA205" s="561"/>
      <c r="AB205" s="561"/>
      <c r="AC205" s="562"/>
      <c r="AD205" s="560"/>
      <c r="AE205" s="561"/>
      <c r="AF205" s="561"/>
      <c r="AG205" s="562"/>
      <c r="AH205" s="526"/>
      <c r="AI205" s="527"/>
      <c r="AJ205" s="527"/>
      <c r="AK205" s="528"/>
      <c r="AL205" s="526"/>
      <c r="AM205" s="527"/>
      <c r="AN205" s="527"/>
      <c r="AO205" s="528"/>
      <c r="AP205" s="526"/>
      <c r="AQ205" s="527"/>
      <c r="AR205" s="527"/>
      <c r="AS205" s="528"/>
      <c r="AT205" s="8"/>
      <c r="AU205" s="8"/>
    </row>
    <row r="206" spans="1:47" hidden="1">
      <c r="A206" s="569" t="s">
        <v>303</v>
      </c>
      <c r="B206" s="570"/>
      <c r="C206" s="570"/>
      <c r="D206" s="570"/>
      <c r="E206" s="570"/>
      <c r="F206" s="570"/>
      <c r="G206" s="570"/>
      <c r="H206" s="570"/>
      <c r="I206" s="571"/>
      <c r="J206" s="535">
        <v>211</v>
      </c>
      <c r="K206" s="572"/>
      <c r="L206" s="536"/>
      <c r="M206" s="535">
        <v>110</v>
      </c>
      <c r="N206" s="572"/>
      <c r="O206" s="536"/>
      <c r="P206" s="557">
        <f t="shared" si="5"/>
        <v>0</v>
      </c>
      <c r="Q206" s="558"/>
      <c r="R206" s="558"/>
      <c r="S206" s="558"/>
      <c r="T206" s="559"/>
      <c r="U206" s="557">
        <f>SUM(U208:Y212)</f>
        <v>0</v>
      </c>
      <c r="V206" s="558"/>
      <c r="W206" s="558"/>
      <c r="X206" s="558"/>
      <c r="Y206" s="559"/>
      <c r="Z206" s="557">
        <f>SUM(Z208:AC212)</f>
        <v>0</v>
      </c>
      <c r="AA206" s="558"/>
      <c r="AB206" s="558"/>
      <c r="AC206" s="559"/>
      <c r="AD206" s="557">
        <f>SUM(AD208:AG212)</f>
        <v>0</v>
      </c>
      <c r="AE206" s="558"/>
      <c r="AF206" s="558"/>
      <c r="AG206" s="559"/>
      <c r="AH206" s="523">
        <f>SUM(AH208:AK212)</f>
        <v>0</v>
      </c>
      <c r="AI206" s="524"/>
      <c r="AJ206" s="524"/>
      <c r="AK206" s="525"/>
      <c r="AL206" s="523">
        <f>SUM(AL208:AO212)</f>
        <v>0</v>
      </c>
      <c r="AM206" s="524"/>
      <c r="AN206" s="524"/>
      <c r="AO206" s="525"/>
      <c r="AP206" s="523">
        <f>SUM(AP208:AS212)</f>
        <v>0</v>
      </c>
      <c r="AQ206" s="524"/>
      <c r="AR206" s="524"/>
      <c r="AS206" s="525"/>
      <c r="AT206" s="8"/>
      <c r="AU206" s="8"/>
    </row>
    <row r="207" spans="1:47" ht="25.5" hidden="1" customHeight="1">
      <c r="A207" s="563" t="s">
        <v>304</v>
      </c>
      <c r="B207" s="564"/>
      <c r="C207" s="564"/>
      <c r="D207" s="564"/>
      <c r="E207" s="564"/>
      <c r="F207" s="564"/>
      <c r="G207" s="564"/>
      <c r="H207" s="564"/>
      <c r="I207" s="565"/>
      <c r="J207" s="537"/>
      <c r="K207" s="573"/>
      <c r="L207" s="538"/>
      <c r="M207" s="537"/>
      <c r="N207" s="573"/>
      <c r="O207" s="538"/>
      <c r="P207" s="560">
        <f t="shared" si="5"/>
        <v>0</v>
      </c>
      <c r="Q207" s="561"/>
      <c r="R207" s="561"/>
      <c r="S207" s="561"/>
      <c r="T207" s="562"/>
      <c r="U207" s="560"/>
      <c r="V207" s="561"/>
      <c r="W207" s="561"/>
      <c r="X207" s="561"/>
      <c r="Y207" s="562"/>
      <c r="Z207" s="560"/>
      <c r="AA207" s="561"/>
      <c r="AB207" s="561"/>
      <c r="AC207" s="562"/>
      <c r="AD207" s="560"/>
      <c r="AE207" s="561"/>
      <c r="AF207" s="561"/>
      <c r="AG207" s="562"/>
      <c r="AH207" s="526"/>
      <c r="AI207" s="527"/>
      <c r="AJ207" s="527"/>
      <c r="AK207" s="528"/>
      <c r="AL207" s="526"/>
      <c r="AM207" s="527"/>
      <c r="AN207" s="527"/>
      <c r="AO207" s="528"/>
      <c r="AP207" s="526"/>
      <c r="AQ207" s="527"/>
      <c r="AR207" s="527"/>
      <c r="AS207" s="528"/>
      <c r="AT207" s="8"/>
      <c r="AU207" s="8"/>
    </row>
    <row r="208" spans="1:47" hidden="1">
      <c r="A208" s="569" t="s">
        <v>305</v>
      </c>
      <c r="B208" s="570"/>
      <c r="C208" s="570"/>
      <c r="D208" s="570"/>
      <c r="E208" s="570"/>
      <c r="F208" s="570"/>
      <c r="G208" s="570"/>
      <c r="H208" s="570"/>
      <c r="I208" s="571"/>
      <c r="J208" s="523"/>
      <c r="K208" s="524"/>
      <c r="L208" s="525"/>
      <c r="M208" s="535">
        <v>111</v>
      </c>
      <c r="N208" s="572"/>
      <c r="O208" s="536"/>
      <c r="P208" s="557">
        <f t="shared" si="5"/>
        <v>0</v>
      </c>
      <c r="Q208" s="558"/>
      <c r="R208" s="558"/>
      <c r="S208" s="558"/>
      <c r="T208" s="559"/>
      <c r="U208" s="529"/>
      <c r="V208" s="530"/>
      <c r="W208" s="530"/>
      <c r="X208" s="530"/>
      <c r="Y208" s="531"/>
      <c r="Z208" s="557"/>
      <c r="AA208" s="558"/>
      <c r="AB208" s="558"/>
      <c r="AC208" s="559"/>
      <c r="AD208" s="557"/>
      <c r="AE208" s="558"/>
      <c r="AF208" s="558"/>
      <c r="AG208" s="559"/>
      <c r="AH208" s="557"/>
      <c r="AI208" s="558"/>
      <c r="AJ208" s="558"/>
      <c r="AK208" s="559"/>
      <c r="AL208" s="523"/>
      <c r="AM208" s="524"/>
      <c r="AN208" s="524"/>
      <c r="AO208" s="525"/>
      <c r="AP208" s="523"/>
      <c r="AQ208" s="524"/>
      <c r="AR208" s="524"/>
      <c r="AS208" s="525"/>
      <c r="AT208" s="8"/>
      <c r="AU208" s="8"/>
    </row>
    <row r="209" spans="1:47" ht="12.75" hidden="1" customHeight="1">
      <c r="A209" s="563" t="s">
        <v>306</v>
      </c>
      <c r="B209" s="564"/>
      <c r="C209" s="564"/>
      <c r="D209" s="564"/>
      <c r="E209" s="564"/>
      <c r="F209" s="564"/>
      <c r="G209" s="564"/>
      <c r="H209" s="564"/>
      <c r="I209" s="565"/>
      <c r="J209" s="526"/>
      <c r="K209" s="527"/>
      <c r="L209" s="528"/>
      <c r="M209" s="537"/>
      <c r="N209" s="573"/>
      <c r="O209" s="538"/>
      <c r="P209" s="560">
        <f t="shared" si="5"/>
        <v>0</v>
      </c>
      <c r="Q209" s="561"/>
      <c r="R209" s="561"/>
      <c r="S209" s="561"/>
      <c r="T209" s="562"/>
      <c r="U209" s="532"/>
      <c r="V209" s="533"/>
      <c r="W209" s="533"/>
      <c r="X209" s="533"/>
      <c r="Y209" s="534"/>
      <c r="Z209" s="560"/>
      <c r="AA209" s="561"/>
      <c r="AB209" s="561"/>
      <c r="AC209" s="562"/>
      <c r="AD209" s="560"/>
      <c r="AE209" s="561"/>
      <c r="AF209" s="561"/>
      <c r="AG209" s="562"/>
      <c r="AH209" s="560"/>
      <c r="AI209" s="561"/>
      <c r="AJ209" s="561"/>
      <c r="AK209" s="562"/>
      <c r="AL209" s="526"/>
      <c r="AM209" s="527"/>
      <c r="AN209" s="527"/>
      <c r="AO209" s="528"/>
      <c r="AP209" s="526"/>
      <c r="AQ209" s="527"/>
      <c r="AR209" s="527"/>
      <c r="AS209" s="528"/>
      <c r="AT209" s="8"/>
      <c r="AU209" s="8"/>
    </row>
    <row r="210" spans="1:47" ht="25.5" hidden="1" customHeight="1">
      <c r="A210" s="574" t="s">
        <v>307</v>
      </c>
      <c r="B210" s="575"/>
      <c r="C210" s="575"/>
      <c r="D210" s="575"/>
      <c r="E210" s="575"/>
      <c r="F210" s="575"/>
      <c r="G210" s="575"/>
      <c r="H210" s="575"/>
      <c r="I210" s="576"/>
      <c r="J210" s="508"/>
      <c r="K210" s="509"/>
      <c r="L210" s="510"/>
      <c r="M210" s="554">
        <v>112</v>
      </c>
      <c r="N210" s="555"/>
      <c r="O210" s="556"/>
      <c r="P210" s="548">
        <f t="shared" si="5"/>
        <v>0</v>
      </c>
      <c r="Q210" s="549"/>
      <c r="R210" s="549"/>
      <c r="S210" s="549"/>
      <c r="T210" s="550"/>
      <c r="U210" s="548"/>
      <c r="V210" s="549"/>
      <c r="W210" s="549"/>
      <c r="X210" s="549"/>
      <c r="Y210" s="550"/>
      <c r="Z210" s="548"/>
      <c r="AA210" s="549"/>
      <c r="AB210" s="549"/>
      <c r="AC210" s="550"/>
      <c r="AD210" s="548"/>
      <c r="AE210" s="549"/>
      <c r="AF210" s="549"/>
      <c r="AG210" s="550"/>
      <c r="AH210" s="548"/>
      <c r="AI210" s="549"/>
      <c r="AJ210" s="549"/>
      <c r="AK210" s="550"/>
      <c r="AL210" s="548"/>
      <c r="AM210" s="549"/>
      <c r="AN210" s="549"/>
      <c r="AO210" s="550"/>
      <c r="AP210" s="548"/>
      <c r="AQ210" s="549"/>
      <c r="AR210" s="549"/>
      <c r="AS210" s="550"/>
      <c r="AT210" s="8"/>
      <c r="AU210" s="8"/>
    </row>
    <row r="211" spans="1:47" ht="51" hidden="1" customHeight="1">
      <c r="A211" s="574" t="s">
        <v>308</v>
      </c>
      <c r="B211" s="575"/>
      <c r="C211" s="575"/>
      <c r="D211" s="575"/>
      <c r="E211" s="575"/>
      <c r="F211" s="575"/>
      <c r="G211" s="575"/>
      <c r="H211" s="575"/>
      <c r="I211" s="576"/>
      <c r="J211" s="508"/>
      <c r="K211" s="509"/>
      <c r="L211" s="510"/>
      <c r="M211" s="554">
        <v>113</v>
      </c>
      <c r="N211" s="555"/>
      <c r="O211" s="556"/>
      <c r="P211" s="548">
        <f t="shared" si="5"/>
        <v>0</v>
      </c>
      <c r="Q211" s="549"/>
      <c r="R211" s="549"/>
      <c r="S211" s="549"/>
      <c r="T211" s="550"/>
      <c r="U211" s="548"/>
      <c r="V211" s="549"/>
      <c r="W211" s="549"/>
      <c r="X211" s="549"/>
      <c r="Y211" s="550"/>
      <c r="Z211" s="548"/>
      <c r="AA211" s="549"/>
      <c r="AB211" s="549"/>
      <c r="AC211" s="550"/>
      <c r="AD211" s="548"/>
      <c r="AE211" s="549"/>
      <c r="AF211" s="549"/>
      <c r="AG211" s="550"/>
      <c r="AH211" s="548"/>
      <c r="AI211" s="549"/>
      <c r="AJ211" s="549"/>
      <c r="AK211" s="550"/>
      <c r="AL211" s="548"/>
      <c r="AM211" s="549"/>
      <c r="AN211" s="549"/>
      <c r="AO211" s="550"/>
      <c r="AP211" s="548"/>
      <c r="AQ211" s="549"/>
      <c r="AR211" s="549"/>
      <c r="AS211" s="550"/>
      <c r="AT211" s="8"/>
      <c r="AU211" s="8"/>
    </row>
    <row r="212" spans="1:47" ht="51" hidden="1" customHeight="1">
      <c r="A212" s="574" t="s">
        <v>309</v>
      </c>
      <c r="B212" s="575"/>
      <c r="C212" s="575"/>
      <c r="D212" s="575"/>
      <c r="E212" s="575"/>
      <c r="F212" s="575"/>
      <c r="G212" s="575"/>
      <c r="H212" s="575"/>
      <c r="I212" s="576"/>
      <c r="J212" s="508"/>
      <c r="K212" s="509"/>
      <c r="L212" s="510"/>
      <c r="M212" s="554">
        <v>119</v>
      </c>
      <c r="N212" s="555"/>
      <c r="O212" s="556"/>
      <c r="P212" s="548">
        <f t="shared" si="5"/>
        <v>0</v>
      </c>
      <c r="Q212" s="549"/>
      <c r="R212" s="549"/>
      <c r="S212" s="549"/>
      <c r="T212" s="550"/>
      <c r="U212" s="548"/>
      <c r="V212" s="549"/>
      <c r="W212" s="549"/>
      <c r="X212" s="549"/>
      <c r="Y212" s="550"/>
      <c r="Z212" s="548"/>
      <c r="AA212" s="549"/>
      <c r="AB212" s="549"/>
      <c r="AC212" s="550"/>
      <c r="AD212" s="548"/>
      <c r="AE212" s="549"/>
      <c r="AF212" s="549"/>
      <c r="AG212" s="550"/>
      <c r="AH212" s="548"/>
      <c r="AI212" s="549"/>
      <c r="AJ212" s="549"/>
      <c r="AK212" s="550"/>
      <c r="AL212" s="548"/>
      <c r="AM212" s="549"/>
      <c r="AN212" s="549"/>
      <c r="AO212" s="550"/>
      <c r="AP212" s="548"/>
      <c r="AQ212" s="549"/>
      <c r="AR212" s="549"/>
      <c r="AS212" s="550"/>
      <c r="AT212" s="8"/>
      <c r="AU212" s="8"/>
    </row>
    <row r="213" spans="1:47" ht="25.5" hidden="1" customHeight="1">
      <c r="A213" s="574" t="s">
        <v>310</v>
      </c>
      <c r="B213" s="575"/>
      <c r="C213" s="575"/>
      <c r="D213" s="575"/>
      <c r="E213" s="575"/>
      <c r="F213" s="575"/>
      <c r="G213" s="575"/>
      <c r="H213" s="575"/>
      <c r="I213" s="576"/>
      <c r="J213" s="554">
        <v>220</v>
      </c>
      <c r="K213" s="555"/>
      <c r="L213" s="556"/>
      <c r="M213" s="554">
        <v>300</v>
      </c>
      <c r="N213" s="555"/>
      <c r="O213" s="556"/>
      <c r="P213" s="548">
        <f t="shared" si="5"/>
        <v>0</v>
      </c>
      <c r="Q213" s="549"/>
      <c r="R213" s="549"/>
      <c r="S213" s="549"/>
      <c r="T213" s="550"/>
      <c r="U213" s="548">
        <f>SUM(U214:Y217)</f>
        <v>0</v>
      </c>
      <c r="V213" s="549"/>
      <c r="W213" s="549"/>
      <c r="X213" s="549"/>
      <c r="Y213" s="550"/>
      <c r="Z213" s="548">
        <f>SUM(Z214:AC217)</f>
        <v>0</v>
      </c>
      <c r="AA213" s="549"/>
      <c r="AB213" s="549"/>
      <c r="AC213" s="550"/>
      <c r="AD213" s="548">
        <f>SUM(AD214:AG217)</f>
        <v>0</v>
      </c>
      <c r="AE213" s="549"/>
      <c r="AF213" s="549"/>
      <c r="AG213" s="550"/>
      <c r="AH213" s="508">
        <f>SUM(AH214:AK217)</f>
        <v>0</v>
      </c>
      <c r="AI213" s="509"/>
      <c r="AJ213" s="509"/>
      <c r="AK213" s="510"/>
      <c r="AL213" s="508">
        <f>SUM(AL214:AO217)</f>
        <v>0</v>
      </c>
      <c r="AM213" s="509"/>
      <c r="AN213" s="509"/>
      <c r="AO213" s="510"/>
      <c r="AP213" s="508">
        <f>SUM(AP214:AS217)</f>
        <v>0</v>
      </c>
      <c r="AQ213" s="509"/>
      <c r="AR213" s="509"/>
      <c r="AS213" s="510"/>
      <c r="AT213" s="8"/>
      <c r="AU213" s="8"/>
    </row>
    <row r="214" spans="1:47" hidden="1">
      <c r="A214" s="569" t="s">
        <v>311</v>
      </c>
      <c r="B214" s="570"/>
      <c r="C214" s="570"/>
      <c r="D214" s="570"/>
      <c r="E214" s="570"/>
      <c r="F214" s="570"/>
      <c r="G214" s="570"/>
      <c r="H214" s="570"/>
      <c r="I214" s="571"/>
      <c r="J214" s="523"/>
      <c r="K214" s="524"/>
      <c r="L214" s="525"/>
      <c r="M214" s="535">
        <v>321</v>
      </c>
      <c r="N214" s="572"/>
      <c r="O214" s="536"/>
      <c r="P214" s="557">
        <f t="shared" si="5"/>
        <v>0</v>
      </c>
      <c r="Q214" s="558"/>
      <c r="R214" s="558"/>
      <c r="S214" s="558"/>
      <c r="T214" s="559"/>
      <c r="U214" s="529"/>
      <c r="V214" s="530"/>
      <c r="W214" s="530"/>
      <c r="X214" s="530"/>
      <c r="Y214" s="531"/>
      <c r="Z214" s="557"/>
      <c r="AA214" s="558"/>
      <c r="AB214" s="558"/>
      <c r="AC214" s="559"/>
      <c r="AD214" s="557"/>
      <c r="AE214" s="558"/>
      <c r="AF214" s="558"/>
      <c r="AG214" s="559"/>
      <c r="AH214" s="557"/>
      <c r="AI214" s="558"/>
      <c r="AJ214" s="558"/>
      <c r="AK214" s="559"/>
      <c r="AL214" s="523"/>
      <c r="AM214" s="524"/>
      <c r="AN214" s="524"/>
      <c r="AO214" s="525"/>
      <c r="AP214" s="523"/>
      <c r="AQ214" s="524"/>
      <c r="AR214" s="524"/>
      <c r="AS214" s="525"/>
      <c r="AT214" s="8"/>
      <c r="AU214" s="8"/>
    </row>
    <row r="215" spans="1:47" ht="38.25" hidden="1" customHeight="1">
      <c r="A215" s="563" t="s">
        <v>312</v>
      </c>
      <c r="B215" s="564"/>
      <c r="C215" s="564"/>
      <c r="D215" s="564"/>
      <c r="E215" s="564"/>
      <c r="F215" s="564"/>
      <c r="G215" s="564"/>
      <c r="H215" s="564"/>
      <c r="I215" s="565"/>
      <c r="J215" s="526"/>
      <c r="K215" s="527"/>
      <c r="L215" s="528"/>
      <c r="M215" s="537"/>
      <c r="N215" s="573"/>
      <c r="O215" s="538"/>
      <c r="P215" s="560">
        <f t="shared" si="5"/>
        <v>0</v>
      </c>
      <c r="Q215" s="561"/>
      <c r="R215" s="561"/>
      <c r="S215" s="561"/>
      <c r="T215" s="562"/>
      <c r="U215" s="532"/>
      <c r="V215" s="533"/>
      <c r="W215" s="533"/>
      <c r="X215" s="533"/>
      <c r="Y215" s="534"/>
      <c r="Z215" s="560"/>
      <c r="AA215" s="561"/>
      <c r="AB215" s="561"/>
      <c r="AC215" s="562"/>
      <c r="AD215" s="560"/>
      <c r="AE215" s="561"/>
      <c r="AF215" s="561"/>
      <c r="AG215" s="562"/>
      <c r="AH215" s="560"/>
      <c r="AI215" s="561"/>
      <c r="AJ215" s="561"/>
      <c r="AK215" s="562"/>
      <c r="AL215" s="526"/>
      <c r="AM215" s="527"/>
      <c r="AN215" s="527"/>
      <c r="AO215" s="528"/>
      <c r="AP215" s="526"/>
      <c r="AQ215" s="527"/>
      <c r="AR215" s="527"/>
      <c r="AS215" s="528"/>
      <c r="AT215" s="8"/>
      <c r="AU215" s="8"/>
    </row>
    <row r="216" spans="1:47" hidden="1">
      <c r="A216" s="574" t="s">
        <v>313</v>
      </c>
      <c r="B216" s="575"/>
      <c r="C216" s="575"/>
      <c r="D216" s="575"/>
      <c r="E216" s="575"/>
      <c r="F216" s="575"/>
      <c r="G216" s="575"/>
      <c r="H216" s="575"/>
      <c r="I216" s="576"/>
      <c r="J216" s="508"/>
      <c r="K216" s="509"/>
      <c r="L216" s="510"/>
      <c r="M216" s="554">
        <v>340</v>
      </c>
      <c r="N216" s="555"/>
      <c r="O216" s="556"/>
      <c r="P216" s="548">
        <f t="shared" si="5"/>
        <v>0</v>
      </c>
      <c r="Q216" s="549"/>
      <c r="R216" s="549"/>
      <c r="S216" s="549"/>
      <c r="T216" s="550"/>
      <c r="U216" s="577"/>
      <c r="V216" s="567"/>
      <c r="W216" s="567"/>
      <c r="X216" s="567"/>
      <c r="Y216" s="568"/>
      <c r="Z216" s="548"/>
      <c r="AA216" s="549"/>
      <c r="AB216" s="549"/>
      <c r="AC216" s="550"/>
      <c r="AD216" s="548"/>
      <c r="AE216" s="549"/>
      <c r="AF216" s="549"/>
      <c r="AG216" s="550"/>
      <c r="AH216" s="548"/>
      <c r="AI216" s="549"/>
      <c r="AJ216" s="549"/>
      <c r="AK216" s="550"/>
      <c r="AL216" s="508"/>
      <c r="AM216" s="509"/>
      <c r="AN216" s="509"/>
      <c r="AO216" s="510"/>
      <c r="AP216" s="508"/>
      <c r="AQ216" s="509"/>
      <c r="AR216" s="509"/>
      <c r="AS216" s="510"/>
      <c r="AT216" s="8"/>
      <c r="AU216" s="8"/>
    </row>
    <row r="217" spans="1:47" hidden="1">
      <c r="A217" s="574" t="s">
        <v>314</v>
      </c>
      <c r="B217" s="575"/>
      <c r="C217" s="575"/>
      <c r="D217" s="575"/>
      <c r="E217" s="575"/>
      <c r="F217" s="575"/>
      <c r="G217" s="575"/>
      <c r="H217" s="575"/>
      <c r="I217" s="576"/>
      <c r="J217" s="508"/>
      <c r="K217" s="509"/>
      <c r="L217" s="510"/>
      <c r="M217" s="554">
        <v>350</v>
      </c>
      <c r="N217" s="555"/>
      <c r="O217" s="556"/>
      <c r="P217" s="548">
        <f t="shared" si="5"/>
        <v>0</v>
      </c>
      <c r="Q217" s="549"/>
      <c r="R217" s="549"/>
      <c r="S217" s="549"/>
      <c r="T217" s="550"/>
      <c r="U217" s="577"/>
      <c r="V217" s="567"/>
      <c r="W217" s="567"/>
      <c r="X217" s="567"/>
      <c r="Y217" s="568"/>
      <c r="Z217" s="548"/>
      <c r="AA217" s="549"/>
      <c r="AB217" s="549"/>
      <c r="AC217" s="550"/>
      <c r="AD217" s="548"/>
      <c r="AE217" s="549"/>
      <c r="AF217" s="549"/>
      <c r="AG217" s="550"/>
      <c r="AH217" s="548"/>
      <c r="AI217" s="549"/>
      <c r="AJ217" s="549"/>
      <c r="AK217" s="550"/>
      <c r="AL217" s="508"/>
      <c r="AM217" s="509"/>
      <c r="AN217" s="509"/>
      <c r="AO217" s="510"/>
      <c r="AP217" s="508"/>
      <c r="AQ217" s="509"/>
      <c r="AR217" s="509"/>
      <c r="AS217" s="510"/>
      <c r="AT217" s="8"/>
      <c r="AU217" s="8"/>
    </row>
    <row r="218" spans="1:47" hidden="1">
      <c r="A218" s="574" t="s">
        <v>315</v>
      </c>
      <c r="B218" s="575"/>
      <c r="C218" s="575"/>
      <c r="D218" s="575"/>
      <c r="E218" s="575"/>
      <c r="F218" s="575"/>
      <c r="G218" s="575"/>
      <c r="H218" s="575"/>
      <c r="I218" s="576"/>
      <c r="J218" s="508"/>
      <c r="K218" s="509"/>
      <c r="L218" s="510"/>
      <c r="M218" s="554">
        <v>830</v>
      </c>
      <c r="N218" s="555"/>
      <c r="O218" s="556"/>
      <c r="P218" s="548">
        <f t="shared" si="5"/>
        <v>0</v>
      </c>
      <c r="Q218" s="549"/>
      <c r="R218" s="549"/>
      <c r="S218" s="549"/>
      <c r="T218" s="550"/>
      <c r="U218" s="548">
        <f>U219</f>
        <v>0</v>
      </c>
      <c r="V218" s="549"/>
      <c r="W218" s="549"/>
      <c r="X218" s="549"/>
      <c r="Y218" s="550"/>
      <c r="Z218" s="548">
        <f>Z219</f>
        <v>0</v>
      </c>
      <c r="AA218" s="549"/>
      <c r="AB218" s="549"/>
      <c r="AC218" s="550"/>
      <c r="AD218" s="548">
        <f>AD219</f>
        <v>0</v>
      </c>
      <c r="AE218" s="549"/>
      <c r="AF218" s="549"/>
      <c r="AG218" s="550"/>
      <c r="AH218" s="548">
        <f>AH219</f>
        <v>0</v>
      </c>
      <c r="AI218" s="549"/>
      <c r="AJ218" s="549"/>
      <c r="AK218" s="550"/>
      <c r="AL218" s="548">
        <f>AL219</f>
        <v>0</v>
      </c>
      <c r="AM218" s="549"/>
      <c r="AN218" s="549"/>
      <c r="AO218" s="550"/>
      <c r="AP218" s="548">
        <f>AP219</f>
        <v>0</v>
      </c>
      <c r="AQ218" s="549"/>
      <c r="AR218" s="549"/>
      <c r="AS218" s="550"/>
      <c r="AT218" s="8"/>
      <c r="AU218" s="8"/>
    </row>
    <row r="219" spans="1:47" hidden="1">
      <c r="A219" s="569" t="s">
        <v>316</v>
      </c>
      <c r="B219" s="570"/>
      <c r="C219" s="570"/>
      <c r="D219" s="570"/>
      <c r="E219" s="570"/>
      <c r="F219" s="570"/>
      <c r="G219" s="570"/>
      <c r="H219" s="570"/>
      <c r="I219" s="571"/>
      <c r="J219" s="523"/>
      <c r="K219" s="524"/>
      <c r="L219" s="525"/>
      <c r="M219" s="535">
        <v>831</v>
      </c>
      <c r="N219" s="572"/>
      <c r="O219" s="536"/>
      <c r="P219" s="557">
        <f t="shared" si="5"/>
        <v>0</v>
      </c>
      <c r="Q219" s="558"/>
      <c r="R219" s="558"/>
      <c r="S219" s="558"/>
      <c r="T219" s="559"/>
      <c r="U219" s="529"/>
      <c r="V219" s="530"/>
      <c r="W219" s="530"/>
      <c r="X219" s="530"/>
      <c r="Y219" s="531"/>
      <c r="Z219" s="557"/>
      <c r="AA219" s="558"/>
      <c r="AB219" s="558"/>
      <c r="AC219" s="559"/>
      <c r="AD219" s="557"/>
      <c r="AE219" s="558"/>
      <c r="AF219" s="558"/>
      <c r="AG219" s="559"/>
      <c r="AH219" s="557"/>
      <c r="AI219" s="558"/>
      <c r="AJ219" s="558"/>
      <c r="AK219" s="559"/>
      <c r="AL219" s="523"/>
      <c r="AM219" s="524"/>
      <c r="AN219" s="524"/>
      <c r="AO219" s="525"/>
      <c r="AP219" s="523"/>
      <c r="AQ219" s="524"/>
      <c r="AR219" s="524"/>
      <c r="AS219" s="525"/>
      <c r="AT219" s="8"/>
      <c r="AU219" s="8"/>
    </row>
    <row r="220" spans="1:47" ht="114" hidden="1" customHeight="1">
      <c r="A220" s="563" t="s">
        <v>317</v>
      </c>
      <c r="B220" s="564"/>
      <c r="C220" s="564"/>
      <c r="D220" s="564"/>
      <c r="E220" s="564"/>
      <c r="F220" s="564"/>
      <c r="G220" s="564"/>
      <c r="H220" s="564"/>
      <c r="I220" s="565"/>
      <c r="J220" s="526"/>
      <c r="K220" s="527"/>
      <c r="L220" s="528"/>
      <c r="M220" s="537"/>
      <c r="N220" s="573"/>
      <c r="O220" s="538"/>
      <c r="P220" s="560">
        <f t="shared" si="5"/>
        <v>0</v>
      </c>
      <c r="Q220" s="561"/>
      <c r="R220" s="561"/>
      <c r="S220" s="561"/>
      <c r="T220" s="562"/>
      <c r="U220" s="532"/>
      <c r="V220" s="533"/>
      <c r="W220" s="533"/>
      <c r="X220" s="533"/>
      <c r="Y220" s="534"/>
      <c r="Z220" s="560"/>
      <c r="AA220" s="561"/>
      <c r="AB220" s="561"/>
      <c r="AC220" s="562"/>
      <c r="AD220" s="560"/>
      <c r="AE220" s="561"/>
      <c r="AF220" s="561"/>
      <c r="AG220" s="562"/>
      <c r="AH220" s="560"/>
      <c r="AI220" s="561"/>
      <c r="AJ220" s="561"/>
      <c r="AK220" s="562"/>
      <c r="AL220" s="526"/>
      <c r="AM220" s="527"/>
      <c r="AN220" s="527"/>
      <c r="AO220" s="528"/>
      <c r="AP220" s="526"/>
      <c r="AQ220" s="527"/>
      <c r="AR220" s="527"/>
      <c r="AS220" s="528"/>
      <c r="AT220" s="8"/>
      <c r="AU220" s="8"/>
    </row>
    <row r="221" spans="1:47" ht="27" hidden="1" customHeight="1">
      <c r="A221" s="574" t="s">
        <v>318</v>
      </c>
      <c r="B221" s="575"/>
      <c r="C221" s="575"/>
      <c r="D221" s="575"/>
      <c r="E221" s="575"/>
      <c r="F221" s="575"/>
      <c r="G221" s="575"/>
      <c r="H221" s="575"/>
      <c r="I221" s="576"/>
      <c r="J221" s="554">
        <v>230</v>
      </c>
      <c r="K221" s="555"/>
      <c r="L221" s="556"/>
      <c r="M221" s="554">
        <v>850</v>
      </c>
      <c r="N221" s="555"/>
      <c r="O221" s="556"/>
      <c r="P221" s="548">
        <f t="shared" si="5"/>
        <v>0</v>
      </c>
      <c r="Q221" s="549"/>
      <c r="R221" s="549"/>
      <c r="S221" s="549"/>
      <c r="T221" s="550"/>
      <c r="U221" s="548">
        <f>SUM(U222:Y225)</f>
        <v>0</v>
      </c>
      <c r="V221" s="549"/>
      <c r="W221" s="549"/>
      <c r="X221" s="549"/>
      <c r="Y221" s="550"/>
      <c r="Z221" s="548">
        <f>SUM(Z222:AC225)</f>
        <v>0</v>
      </c>
      <c r="AA221" s="549"/>
      <c r="AB221" s="549"/>
      <c r="AC221" s="550"/>
      <c r="AD221" s="548">
        <f>SUM(AD222:AG225)</f>
        <v>0</v>
      </c>
      <c r="AE221" s="549"/>
      <c r="AF221" s="549"/>
      <c r="AG221" s="550"/>
      <c r="AH221" s="508">
        <f>SUM(AH222:AK225)</f>
        <v>0</v>
      </c>
      <c r="AI221" s="509"/>
      <c r="AJ221" s="509"/>
      <c r="AK221" s="510"/>
      <c r="AL221" s="508">
        <f>SUM(AL222:AO225)</f>
        <v>0</v>
      </c>
      <c r="AM221" s="509"/>
      <c r="AN221" s="509"/>
      <c r="AO221" s="510"/>
      <c r="AP221" s="508">
        <f>SUM(AP222:AS225)</f>
        <v>0</v>
      </c>
      <c r="AQ221" s="509"/>
      <c r="AR221" s="509"/>
      <c r="AS221" s="510"/>
      <c r="AT221" s="8"/>
      <c r="AU221" s="8"/>
    </row>
    <row r="222" spans="1:47" hidden="1">
      <c r="A222" s="569" t="s">
        <v>316</v>
      </c>
      <c r="B222" s="570"/>
      <c r="C222" s="570"/>
      <c r="D222" s="570"/>
      <c r="E222" s="570"/>
      <c r="F222" s="570"/>
      <c r="G222" s="570"/>
      <c r="H222" s="570"/>
      <c r="I222" s="571"/>
      <c r="J222" s="523"/>
      <c r="K222" s="524"/>
      <c r="L222" s="525"/>
      <c r="M222" s="535">
        <v>851</v>
      </c>
      <c r="N222" s="572"/>
      <c r="O222" s="536"/>
      <c r="P222" s="557">
        <f t="shared" si="5"/>
        <v>0</v>
      </c>
      <c r="Q222" s="558"/>
      <c r="R222" s="558"/>
      <c r="S222" s="558"/>
      <c r="T222" s="559"/>
      <c r="U222" s="529"/>
      <c r="V222" s="530"/>
      <c r="W222" s="530"/>
      <c r="X222" s="530"/>
      <c r="Y222" s="531"/>
      <c r="Z222" s="557"/>
      <c r="AA222" s="558"/>
      <c r="AB222" s="558"/>
      <c r="AC222" s="559"/>
      <c r="AD222" s="557"/>
      <c r="AE222" s="558"/>
      <c r="AF222" s="558"/>
      <c r="AG222" s="559"/>
      <c r="AH222" s="557"/>
      <c r="AI222" s="558"/>
      <c r="AJ222" s="558"/>
      <c r="AK222" s="559"/>
      <c r="AL222" s="523"/>
      <c r="AM222" s="524"/>
      <c r="AN222" s="524"/>
      <c r="AO222" s="525"/>
      <c r="AP222" s="523"/>
      <c r="AQ222" s="524"/>
      <c r="AR222" s="524"/>
      <c r="AS222" s="525"/>
      <c r="AT222" s="8"/>
      <c r="AU222" s="8"/>
    </row>
    <row r="223" spans="1:47" ht="25.5" hidden="1" customHeight="1">
      <c r="A223" s="563" t="s">
        <v>319</v>
      </c>
      <c r="B223" s="564"/>
      <c r="C223" s="564"/>
      <c r="D223" s="564"/>
      <c r="E223" s="564"/>
      <c r="F223" s="564"/>
      <c r="G223" s="564"/>
      <c r="H223" s="564"/>
      <c r="I223" s="565"/>
      <c r="J223" s="526"/>
      <c r="K223" s="527"/>
      <c r="L223" s="528"/>
      <c r="M223" s="537"/>
      <c r="N223" s="573"/>
      <c r="O223" s="538"/>
      <c r="P223" s="560">
        <f t="shared" si="5"/>
        <v>0</v>
      </c>
      <c r="Q223" s="561"/>
      <c r="R223" s="561"/>
      <c r="S223" s="561"/>
      <c r="T223" s="562"/>
      <c r="U223" s="532"/>
      <c r="V223" s="533"/>
      <c r="W223" s="533"/>
      <c r="X223" s="533"/>
      <c r="Y223" s="534"/>
      <c r="Z223" s="560"/>
      <c r="AA223" s="561"/>
      <c r="AB223" s="561"/>
      <c r="AC223" s="562"/>
      <c r="AD223" s="560"/>
      <c r="AE223" s="561"/>
      <c r="AF223" s="561"/>
      <c r="AG223" s="562"/>
      <c r="AH223" s="560"/>
      <c r="AI223" s="561"/>
      <c r="AJ223" s="561"/>
      <c r="AK223" s="562"/>
      <c r="AL223" s="526"/>
      <c r="AM223" s="527"/>
      <c r="AN223" s="527"/>
      <c r="AO223" s="528"/>
      <c r="AP223" s="526"/>
      <c r="AQ223" s="527"/>
      <c r="AR223" s="527"/>
      <c r="AS223" s="528"/>
      <c r="AT223" s="8"/>
      <c r="AU223" s="8"/>
    </row>
    <row r="224" spans="1:47" hidden="1">
      <c r="A224" s="574" t="s">
        <v>320</v>
      </c>
      <c r="B224" s="575"/>
      <c r="C224" s="575"/>
      <c r="D224" s="575"/>
      <c r="E224" s="575"/>
      <c r="F224" s="575"/>
      <c r="G224" s="575"/>
      <c r="H224" s="575"/>
      <c r="I224" s="576"/>
      <c r="J224" s="508"/>
      <c r="K224" s="509"/>
      <c r="L224" s="510"/>
      <c r="M224" s="554">
        <v>852</v>
      </c>
      <c r="N224" s="555"/>
      <c r="O224" s="556"/>
      <c r="P224" s="548">
        <f t="shared" si="5"/>
        <v>0</v>
      </c>
      <c r="Q224" s="549"/>
      <c r="R224" s="549"/>
      <c r="S224" s="549"/>
      <c r="T224" s="550"/>
      <c r="U224" s="577"/>
      <c r="V224" s="567"/>
      <c r="W224" s="567"/>
      <c r="X224" s="567"/>
      <c r="Y224" s="568"/>
      <c r="Z224" s="548"/>
      <c r="AA224" s="549"/>
      <c r="AB224" s="549"/>
      <c r="AC224" s="550"/>
      <c r="AD224" s="548"/>
      <c r="AE224" s="549"/>
      <c r="AF224" s="549"/>
      <c r="AG224" s="550"/>
      <c r="AH224" s="548"/>
      <c r="AI224" s="549"/>
      <c r="AJ224" s="549"/>
      <c r="AK224" s="550"/>
      <c r="AL224" s="508"/>
      <c r="AM224" s="509"/>
      <c r="AN224" s="509"/>
      <c r="AO224" s="510"/>
      <c r="AP224" s="508"/>
      <c r="AQ224" s="509"/>
      <c r="AR224" s="509"/>
      <c r="AS224" s="510"/>
      <c r="AT224" s="8"/>
      <c r="AU224" s="8"/>
    </row>
    <row r="225" spans="1:47" ht="12.75" hidden="1" customHeight="1">
      <c r="A225" s="574" t="s">
        <v>321</v>
      </c>
      <c r="B225" s="575"/>
      <c r="C225" s="575"/>
      <c r="D225" s="575"/>
      <c r="E225" s="575"/>
      <c r="F225" s="575"/>
      <c r="G225" s="575"/>
      <c r="H225" s="575"/>
      <c r="I225" s="576"/>
      <c r="J225" s="508"/>
      <c r="K225" s="509"/>
      <c r="L225" s="510"/>
      <c r="M225" s="554">
        <v>853</v>
      </c>
      <c r="N225" s="555"/>
      <c r="O225" s="556"/>
      <c r="P225" s="548">
        <f t="shared" si="5"/>
        <v>0</v>
      </c>
      <c r="Q225" s="549"/>
      <c r="R225" s="549"/>
      <c r="S225" s="549"/>
      <c r="T225" s="550"/>
      <c r="U225" s="577"/>
      <c r="V225" s="567"/>
      <c r="W225" s="567"/>
      <c r="X225" s="567"/>
      <c r="Y225" s="568"/>
      <c r="Z225" s="548"/>
      <c r="AA225" s="549"/>
      <c r="AB225" s="549"/>
      <c r="AC225" s="550"/>
      <c r="AD225" s="548"/>
      <c r="AE225" s="549"/>
      <c r="AF225" s="549"/>
      <c r="AG225" s="550"/>
      <c r="AH225" s="548"/>
      <c r="AI225" s="549"/>
      <c r="AJ225" s="549"/>
      <c r="AK225" s="550"/>
      <c r="AL225" s="508"/>
      <c r="AM225" s="509"/>
      <c r="AN225" s="509"/>
      <c r="AO225" s="510"/>
      <c r="AP225" s="508"/>
      <c r="AQ225" s="509"/>
      <c r="AR225" s="509"/>
      <c r="AS225" s="510"/>
      <c r="AT225" s="8"/>
      <c r="AU225" s="8"/>
    </row>
    <row r="226" spans="1:47" ht="25.5" hidden="1" customHeight="1">
      <c r="A226" s="574" t="s">
        <v>322</v>
      </c>
      <c r="B226" s="575"/>
      <c r="C226" s="575"/>
      <c r="D226" s="575"/>
      <c r="E226" s="575"/>
      <c r="F226" s="575"/>
      <c r="G226" s="575"/>
      <c r="H226" s="575"/>
      <c r="I226" s="576"/>
      <c r="J226" s="554">
        <v>260</v>
      </c>
      <c r="K226" s="555"/>
      <c r="L226" s="556"/>
      <c r="M226" s="508" t="s">
        <v>49</v>
      </c>
      <c r="N226" s="509"/>
      <c r="O226" s="510"/>
      <c r="P226" s="548">
        <f t="shared" si="5"/>
        <v>0</v>
      </c>
      <c r="Q226" s="549"/>
      <c r="R226" s="549"/>
      <c r="S226" s="549"/>
      <c r="T226" s="550"/>
      <c r="U226" s="548">
        <f>U227</f>
        <v>0</v>
      </c>
      <c r="V226" s="549"/>
      <c r="W226" s="549"/>
      <c r="X226" s="549"/>
      <c r="Y226" s="550"/>
      <c r="Z226" s="548">
        <f>Z227</f>
        <v>0</v>
      </c>
      <c r="AA226" s="549"/>
      <c r="AB226" s="549"/>
      <c r="AC226" s="550"/>
      <c r="AD226" s="548">
        <f>AD227</f>
        <v>0</v>
      </c>
      <c r="AE226" s="549"/>
      <c r="AF226" s="549"/>
      <c r="AG226" s="550"/>
      <c r="AH226" s="508">
        <f>AH227</f>
        <v>0</v>
      </c>
      <c r="AI226" s="509"/>
      <c r="AJ226" s="509"/>
      <c r="AK226" s="510"/>
      <c r="AL226" s="508">
        <f>AL227</f>
        <v>0</v>
      </c>
      <c r="AM226" s="509"/>
      <c r="AN226" s="509"/>
      <c r="AO226" s="510"/>
      <c r="AP226" s="508">
        <f>AP227</f>
        <v>0</v>
      </c>
      <c r="AQ226" s="509"/>
      <c r="AR226" s="509"/>
      <c r="AS226" s="510"/>
      <c r="AT226" s="8"/>
      <c r="AU226" s="8"/>
    </row>
    <row r="227" spans="1:47" hidden="1">
      <c r="A227" s="569" t="s">
        <v>316</v>
      </c>
      <c r="B227" s="570"/>
      <c r="C227" s="570"/>
      <c r="D227" s="570"/>
      <c r="E227" s="570"/>
      <c r="F227" s="570"/>
      <c r="G227" s="570"/>
      <c r="H227" s="570"/>
      <c r="I227" s="571"/>
      <c r="J227" s="523"/>
      <c r="K227" s="524"/>
      <c r="L227" s="525"/>
      <c r="M227" s="535">
        <v>244</v>
      </c>
      <c r="N227" s="572"/>
      <c r="O227" s="536"/>
      <c r="P227" s="557">
        <f t="shared" si="5"/>
        <v>0</v>
      </c>
      <c r="Q227" s="558"/>
      <c r="R227" s="558"/>
      <c r="S227" s="558"/>
      <c r="T227" s="559"/>
      <c r="U227" s="529"/>
      <c r="V227" s="530"/>
      <c r="W227" s="530"/>
      <c r="X227" s="530"/>
      <c r="Y227" s="531"/>
      <c r="Z227" s="557"/>
      <c r="AA227" s="558"/>
      <c r="AB227" s="558"/>
      <c r="AC227" s="559"/>
      <c r="AD227" s="557"/>
      <c r="AE227" s="558"/>
      <c r="AF227" s="558"/>
      <c r="AG227" s="559"/>
      <c r="AH227" s="557"/>
      <c r="AI227" s="558"/>
      <c r="AJ227" s="558"/>
      <c r="AK227" s="559"/>
      <c r="AL227" s="523"/>
      <c r="AM227" s="524"/>
      <c r="AN227" s="524"/>
      <c r="AO227" s="525"/>
      <c r="AP227" s="523"/>
      <c r="AQ227" s="524"/>
      <c r="AR227" s="524"/>
      <c r="AS227" s="525"/>
      <c r="AT227" s="8"/>
      <c r="AU227" s="8"/>
    </row>
    <row r="228" spans="1:47" ht="38.25" hidden="1" customHeight="1">
      <c r="A228" s="563" t="s">
        <v>323</v>
      </c>
      <c r="B228" s="564"/>
      <c r="C228" s="564"/>
      <c r="D228" s="564"/>
      <c r="E228" s="564"/>
      <c r="F228" s="564"/>
      <c r="G228" s="564"/>
      <c r="H228" s="564"/>
      <c r="I228" s="565"/>
      <c r="J228" s="526"/>
      <c r="K228" s="527"/>
      <c r="L228" s="528"/>
      <c r="M228" s="537"/>
      <c r="N228" s="573"/>
      <c r="O228" s="538"/>
      <c r="P228" s="560">
        <f t="shared" si="5"/>
        <v>0</v>
      </c>
      <c r="Q228" s="561"/>
      <c r="R228" s="561"/>
      <c r="S228" s="561"/>
      <c r="T228" s="562"/>
      <c r="U228" s="532"/>
      <c r="V228" s="533"/>
      <c r="W228" s="533"/>
      <c r="X228" s="533"/>
      <c r="Y228" s="534"/>
      <c r="Z228" s="560"/>
      <c r="AA228" s="561"/>
      <c r="AB228" s="561"/>
      <c r="AC228" s="562"/>
      <c r="AD228" s="560"/>
      <c r="AE228" s="561"/>
      <c r="AF228" s="561"/>
      <c r="AG228" s="562"/>
      <c r="AH228" s="560"/>
      <c r="AI228" s="561"/>
      <c r="AJ228" s="561"/>
      <c r="AK228" s="562"/>
      <c r="AL228" s="526"/>
      <c r="AM228" s="527"/>
      <c r="AN228" s="527"/>
      <c r="AO228" s="528"/>
      <c r="AP228" s="526"/>
      <c r="AQ228" s="527"/>
      <c r="AR228" s="527"/>
      <c r="AS228" s="528"/>
      <c r="AT228" s="8"/>
      <c r="AU228" s="8"/>
    </row>
    <row r="229" spans="1:47" s="10" customFormat="1" hidden="1">
      <c r="A229" s="551" t="s">
        <v>51</v>
      </c>
      <c r="B229" s="552"/>
      <c r="C229" s="552"/>
      <c r="D229" s="552"/>
      <c r="E229" s="552"/>
      <c r="F229" s="552"/>
      <c r="G229" s="552"/>
      <c r="H229" s="552"/>
      <c r="I229" s="553"/>
      <c r="J229" s="554">
        <v>500</v>
      </c>
      <c r="K229" s="555"/>
      <c r="L229" s="556"/>
      <c r="M229" s="508" t="s">
        <v>49</v>
      </c>
      <c r="N229" s="509"/>
      <c r="O229" s="510"/>
      <c r="P229" s="548">
        <f t="shared" si="5"/>
        <v>0</v>
      </c>
      <c r="Q229" s="549"/>
      <c r="R229" s="549"/>
      <c r="S229" s="549"/>
      <c r="T229" s="550"/>
      <c r="U229" s="566">
        <f>U181</f>
        <v>0</v>
      </c>
      <c r="V229" s="567"/>
      <c r="W229" s="567"/>
      <c r="X229" s="567"/>
      <c r="Y229" s="568"/>
      <c r="Z229" s="548">
        <f>Z181</f>
        <v>0</v>
      </c>
      <c r="AA229" s="549"/>
      <c r="AB229" s="549"/>
      <c r="AC229" s="550"/>
      <c r="AD229" s="548">
        <f>AD181</f>
        <v>0</v>
      </c>
      <c r="AE229" s="549"/>
      <c r="AF229" s="549"/>
      <c r="AG229" s="550"/>
      <c r="AH229" s="548">
        <f>AH181</f>
        <v>0</v>
      </c>
      <c r="AI229" s="549"/>
      <c r="AJ229" s="549"/>
      <c r="AK229" s="550"/>
      <c r="AL229" s="508">
        <f>AL181</f>
        <v>0</v>
      </c>
      <c r="AM229" s="509"/>
      <c r="AN229" s="509"/>
      <c r="AO229" s="510"/>
      <c r="AP229" s="508">
        <f>AP181</f>
        <v>0</v>
      </c>
      <c r="AQ229" s="509"/>
      <c r="AR229" s="509"/>
      <c r="AS229" s="510"/>
      <c r="AT229" s="9"/>
      <c r="AU229" s="9"/>
    </row>
    <row r="230" spans="1:47" hidden="1">
      <c r="A230" s="551" t="s">
        <v>52</v>
      </c>
      <c r="B230" s="552"/>
      <c r="C230" s="552"/>
      <c r="D230" s="552"/>
      <c r="E230" s="552"/>
      <c r="F230" s="552"/>
      <c r="G230" s="552"/>
      <c r="H230" s="552"/>
      <c r="I230" s="553"/>
      <c r="J230" s="554">
        <v>600</v>
      </c>
      <c r="K230" s="555"/>
      <c r="L230" s="556"/>
      <c r="M230" s="508" t="s">
        <v>49</v>
      </c>
      <c r="N230" s="509"/>
      <c r="O230" s="510"/>
      <c r="P230" s="548">
        <f>SUM(U230:AS230)</f>
        <v>0</v>
      </c>
      <c r="Q230" s="549"/>
      <c r="R230" s="549"/>
      <c r="S230" s="549"/>
      <c r="T230" s="550"/>
      <c r="U230" s="548">
        <f>U229+U188-U203</f>
        <v>0</v>
      </c>
      <c r="V230" s="549"/>
      <c r="W230" s="549"/>
      <c r="X230" s="549"/>
      <c r="Y230" s="550"/>
      <c r="Z230" s="548">
        <f>Z229+Z188-Z203</f>
        <v>0</v>
      </c>
      <c r="AA230" s="549"/>
      <c r="AB230" s="549"/>
      <c r="AC230" s="550"/>
      <c r="AD230" s="548">
        <f>AD229+AD188-AD203</f>
        <v>0</v>
      </c>
      <c r="AE230" s="549"/>
      <c r="AF230" s="549"/>
      <c r="AG230" s="550"/>
      <c r="AH230" s="508">
        <f>AH229+AH188-AH203</f>
        <v>0</v>
      </c>
      <c r="AI230" s="509"/>
      <c r="AJ230" s="509"/>
      <c r="AK230" s="510"/>
      <c r="AL230" s="508">
        <f>AL229+AL188-AL203</f>
        <v>0</v>
      </c>
      <c r="AM230" s="509"/>
      <c r="AN230" s="509"/>
      <c r="AO230" s="510"/>
      <c r="AP230" s="508">
        <f>AP229+AP188-AP203</f>
        <v>0</v>
      </c>
      <c r="AQ230" s="509"/>
      <c r="AR230" s="509"/>
      <c r="AS230" s="510"/>
      <c r="AT230" s="8"/>
      <c r="AU230" s="8"/>
    </row>
    <row r="231" spans="1:47" ht="12.75" hidden="1" customHeight="1">
      <c r="A231" s="178"/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258"/>
      <c r="N231" s="258"/>
      <c r="O231" s="258"/>
      <c r="P231" s="258"/>
      <c r="Q231" s="259"/>
      <c r="R231" s="259"/>
      <c r="S231" s="259"/>
      <c r="T231" s="259"/>
      <c r="U231" s="179"/>
      <c r="V231" s="179"/>
      <c r="W231" s="179"/>
      <c r="X231" s="179"/>
      <c r="Y231" s="179"/>
      <c r="Z231" s="179"/>
      <c r="AA231" s="179"/>
      <c r="AB231" s="179"/>
      <c r="AC231" s="179"/>
      <c r="AD231" s="179"/>
      <c r="AE231" s="179"/>
      <c r="AF231" s="179"/>
      <c r="AG231" s="179"/>
      <c r="AH231" s="179"/>
      <c r="AI231" s="179"/>
      <c r="AJ231" s="179"/>
      <c r="AK231" s="259"/>
      <c r="AL231" s="259"/>
      <c r="AM231" s="259"/>
      <c r="AN231" s="259"/>
      <c r="AO231" s="259"/>
      <c r="AP231" s="259"/>
      <c r="AQ231" s="259"/>
      <c r="AR231" s="259"/>
      <c r="AS231" s="259"/>
      <c r="AT231" s="8"/>
      <c r="AU231" s="8"/>
    </row>
    <row r="232" spans="1:47" hidden="1">
      <c r="AN232" s="516" t="s">
        <v>334</v>
      </c>
      <c r="AO232" s="516"/>
      <c r="AP232" s="516"/>
      <c r="AQ232" s="516"/>
      <c r="AR232" s="516"/>
      <c r="AS232" s="516"/>
    </row>
    <row r="233" spans="1:47" s="5" customFormat="1" ht="13.15" hidden="1" customHeight="1">
      <c r="A233" s="517" t="s">
        <v>57</v>
      </c>
      <c r="B233" s="517"/>
      <c r="C233" s="517"/>
      <c r="D233" s="517"/>
      <c r="E233" s="517"/>
      <c r="F233" s="517"/>
      <c r="G233" s="517"/>
      <c r="H233" s="517"/>
      <c r="I233" s="517"/>
      <c r="J233" s="517"/>
      <c r="K233" s="517"/>
      <c r="L233" s="517"/>
      <c r="M233" s="517"/>
      <c r="N233" s="517"/>
      <c r="O233" s="517"/>
      <c r="P233" s="517"/>
      <c r="Q233" s="517"/>
      <c r="R233" s="517"/>
      <c r="S233" s="517"/>
      <c r="T233" s="517"/>
      <c r="U233" s="517"/>
      <c r="V233" s="517"/>
      <c r="W233" s="517"/>
      <c r="X233" s="517"/>
      <c r="Y233" s="517"/>
      <c r="Z233" s="517"/>
      <c r="AA233" s="517"/>
      <c r="AB233" s="517"/>
      <c r="AC233" s="517"/>
      <c r="AD233" s="517"/>
      <c r="AE233" s="517"/>
      <c r="AF233" s="517"/>
      <c r="AG233" s="517"/>
      <c r="AH233" s="517"/>
      <c r="AI233" s="517"/>
      <c r="AJ233" s="517"/>
      <c r="AK233" s="517"/>
      <c r="AL233" s="517"/>
      <c r="AM233" s="517"/>
      <c r="AN233" s="517"/>
      <c r="AO233" s="517"/>
      <c r="AP233" s="517"/>
      <c r="AQ233" s="517"/>
      <c r="AR233" s="517"/>
      <c r="AS233" s="517"/>
    </row>
    <row r="234" spans="1:47" s="5" customFormat="1" ht="13.15" hidden="1" customHeight="1">
      <c r="A234" s="517" t="s">
        <v>339</v>
      </c>
      <c r="B234" s="517"/>
      <c r="C234" s="517"/>
      <c r="D234" s="517"/>
      <c r="E234" s="517"/>
      <c r="F234" s="517"/>
      <c r="G234" s="517"/>
      <c r="H234" s="517"/>
      <c r="I234" s="517"/>
      <c r="J234" s="517"/>
      <c r="K234" s="517"/>
      <c r="L234" s="517"/>
      <c r="M234" s="517"/>
      <c r="N234" s="517"/>
      <c r="O234" s="517"/>
      <c r="P234" s="517"/>
      <c r="Q234" s="517"/>
      <c r="R234" s="517"/>
      <c r="S234" s="517"/>
      <c r="T234" s="517"/>
      <c r="U234" s="517"/>
      <c r="V234" s="517"/>
      <c r="W234" s="517"/>
      <c r="X234" s="517"/>
      <c r="Y234" s="517"/>
      <c r="Z234" s="517"/>
      <c r="AA234" s="517"/>
      <c r="AB234" s="517"/>
      <c r="AC234" s="517"/>
      <c r="AD234" s="517"/>
      <c r="AE234" s="517"/>
      <c r="AF234" s="517"/>
      <c r="AG234" s="517"/>
      <c r="AH234" s="517"/>
      <c r="AI234" s="517"/>
      <c r="AJ234" s="517"/>
      <c r="AK234" s="517"/>
      <c r="AL234" s="517"/>
      <c r="AM234" s="517"/>
      <c r="AN234" s="517"/>
      <c r="AO234" s="517"/>
      <c r="AP234" s="517"/>
      <c r="AQ234" s="517"/>
      <c r="AR234" s="517"/>
      <c r="AS234" s="517"/>
    </row>
    <row r="235" spans="1:47" s="5" customFormat="1" ht="13.15" hidden="1" customHeight="1">
      <c r="A235" s="517" t="s">
        <v>39</v>
      </c>
      <c r="B235" s="517"/>
      <c r="C235" s="517"/>
      <c r="D235" s="517"/>
      <c r="E235" s="517"/>
      <c r="F235" s="517"/>
      <c r="G235" s="517"/>
      <c r="H235" s="517"/>
      <c r="I235" s="517"/>
      <c r="J235" s="517"/>
      <c r="K235" s="517"/>
      <c r="L235" s="517"/>
      <c r="M235" s="517"/>
      <c r="N235" s="517"/>
      <c r="O235" s="517"/>
      <c r="P235" s="517"/>
      <c r="Q235" s="517"/>
      <c r="R235" s="517"/>
      <c r="S235" s="517"/>
      <c r="T235" s="517"/>
      <c r="U235" s="517"/>
      <c r="V235" s="517"/>
      <c r="W235" s="517"/>
      <c r="X235" s="517"/>
      <c r="Y235" s="517"/>
      <c r="Z235" s="517"/>
      <c r="AA235" s="517"/>
      <c r="AB235" s="517"/>
      <c r="AC235" s="517"/>
      <c r="AD235" s="517"/>
      <c r="AE235" s="517"/>
      <c r="AF235" s="517"/>
      <c r="AG235" s="517"/>
      <c r="AH235" s="517"/>
      <c r="AI235" s="517"/>
      <c r="AJ235" s="517"/>
      <c r="AK235" s="517"/>
      <c r="AL235" s="517"/>
      <c r="AM235" s="517"/>
      <c r="AN235" s="517"/>
      <c r="AO235" s="517"/>
      <c r="AP235" s="517"/>
      <c r="AQ235" s="517"/>
      <c r="AR235" s="517"/>
      <c r="AS235" s="517"/>
    </row>
    <row r="236" spans="1:47" s="5" customFormat="1" ht="13.15" hidden="1" customHeight="1">
      <c r="I236" s="472"/>
      <c r="J236" s="472"/>
      <c r="K236" s="472"/>
      <c r="L236" s="472"/>
      <c r="M236" s="472"/>
      <c r="N236" s="472"/>
      <c r="O236" s="472"/>
      <c r="P236" s="472"/>
      <c r="Q236" s="472"/>
      <c r="R236" s="472"/>
      <c r="S236" s="472"/>
      <c r="T236" s="472"/>
      <c r="U236" s="472"/>
      <c r="V236" s="472"/>
      <c r="W236" s="472"/>
      <c r="X236" s="472"/>
      <c r="Y236" s="472"/>
      <c r="Z236" s="472"/>
      <c r="AA236" s="472"/>
      <c r="AB236" s="472"/>
      <c r="AC236" s="472"/>
      <c r="AD236" s="472"/>
      <c r="AE236" s="472"/>
      <c r="AF236" s="472"/>
      <c r="AG236" s="472"/>
      <c r="AH236" s="472"/>
      <c r="AI236" s="472"/>
      <c r="AJ236" s="472"/>
      <c r="AK236" s="472"/>
      <c r="AL236" s="472"/>
      <c r="AM236" s="472"/>
      <c r="AN236" s="472"/>
      <c r="AO236" s="472"/>
      <c r="AP236" s="472"/>
      <c r="AQ236" s="472"/>
      <c r="AR236" s="472"/>
      <c r="AS236" s="472"/>
    </row>
    <row r="237" spans="1:47" s="5" customFormat="1" ht="12.75" hidden="1" customHeight="1">
      <c r="A237" s="519" t="s">
        <v>23</v>
      </c>
      <c r="B237" s="519"/>
      <c r="C237" s="519"/>
      <c r="D237" s="519"/>
      <c r="E237" s="519" t="s">
        <v>40</v>
      </c>
      <c r="F237" s="519"/>
      <c r="G237" s="519" t="s">
        <v>58</v>
      </c>
      <c r="H237" s="519"/>
      <c r="I237" s="519"/>
      <c r="J237" s="519" t="s">
        <v>78</v>
      </c>
      <c r="K237" s="519"/>
      <c r="L237" s="519"/>
      <c r="M237" s="519"/>
      <c r="N237" s="519"/>
      <c r="O237" s="519"/>
      <c r="P237" s="519"/>
      <c r="Q237" s="519"/>
      <c r="R237" s="519"/>
      <c r="S237" s="519"/>
      <c r="T237" s="519"/>
      <c r="U237" s="519"/>
      <c r="V237" s="519"/>
      <c r="W237" s="519"/>
      <c r="X237" s="519"/>
      <c r="Y237" s="519"/>
      <c r="Z237" s="519"/>
      <c r="AA237" s="519"/>
      <c r="AB237" s="519"/>
      <c r="AC237" s="519"/>
      <c r="AD237" s="519"/>
      <c r="AE237" s="519"/>
      <c r="AF237" s="519"/>
      <c r="AG237" s="519"/>
      <c r="AH237" s="519"/>
      <c r="AI237" s="519"/>
      <c r="AJ237" s="519"/>
      <c r="AK237" s="519"/>
      <c r="AL237" s="519"/>
      <c r="AM237" s="519"/>
      <c r="AN237" s="519"/>
      <c r="AO237" s="519"/>
      <c r="AP237" s="519"/>
      <c r="AQ237" s="519"/>
      <c r="AR237" s="519"/>
      <c r="AS237" s="519"/>
    </row>
    <row r="238" spans="1:47" s="5" customFormat="1" ht="13.15" hidden="1" customHeight="1">
      <c r="A238" s="519"/>
      <c r="B238" s="519"/>
      <c r="C238" s="519"/>
      <c r="D238" s="519"/>
      <c r="E238" s="519"/>
      <c r="F238" s="519"/>
      <c r="G238" s="519"/>
      <c r="H238" s="519"/>
      <c r="I238" s="519"/>
      <c r="J238" s="519" t="s">
        <v>59</v>
      </c>
      <c r="K238" s="519"/>
      <c r="L238" s="519"/>
      <c r="M238" s="519"/>
      <c r="N238" s="519"/>
      <c r="O238" s="519"/>
      <c r="P238" s="519"/>
      <c r="Q238" s="519"/>
      <c r="R238" s="519"/>
      <c r="S238" s="519"/>
      <c r="T238" s="519"/>
      <c r="U238" s="519"/>
      <c r="V238" s="547" t="s">
        <v>28</v>
      </c>
      <c r="W238" s="547"/>
      <c r="X238" s="547"/>
      <c r="Y238" s="547"/>
      <c r="Z238" s="547"/>
      <c r="AA238" s="547"/>
      <c r="AB238" s="547"/>
      <c r="AC238" s="547"/>
      <c r="AD238" s="547"/>
      <c r="AE238" s="547"/>
      <c r="AF238" s="547"/>
      <c r="AG238" s="547"/>
      <c r="AH238" s="547"/>
      <c r="AI238" s="547"/>
      <c r="AJ238" s="547"/>
      <c r="AK238" s="547"/>
      <c r="AL238" s="547"/>
      <c r="AM238" s="547"/>
      <c r="AN238" s="547"/>
      <c r="AO238" s="547"/>
      <c r="AP238" s="547"/>
      <c r="AQ238" s="547"/>
      <c r="AR238" s="547"/>
      <c r="AS238" s="547"/>
    </row>
    <row r="239" spans="1:47" s="5" customFormat="1" ht="78.75" hidden="1" customHeight="1">
      <c r="A239" s="519"/>
      <c r="B239" s="519"/>
      <c r="C239" s="519"/>
      <c r="D239" s="519"/>
      <c r="E239" s="519"/>
      <c r="F239" s="519"/>
      <c r="G239" s="519"/>
      <c r="H239" s="519"/>
      <c r="I239" s="519"/>
      <c r="J239" s="519"/>
      <c r="K239" s="519"/>
      <c r="L239" s="519"/>
      <c r="M239" s="519"/>
      <c r="N239" s="519"/>
      <c r="O239" s="519"/>
      <c r="P239" s="519"/>
      <c r="Q239" s="519"/>
      <c r="R239" s="519"/>
      <c r="S239" s="519"/>
      <c r="T239" s="519"/>
      <c r="U239" s="519"/>
      <c r="V239" s="519" t="s">
        <v>60</v>
      </c>
      <c r="W239" s="519"/>
      <c r="X239" s="519"/>
      <c r="Y239" s="519"/>
      <c r="Z239" s="519"/>
      <c r="AA239" s="519"/>
      <c r="AB239" s="519"/>
      <c r="AC239" s="519"/>
      <c r="AD239" s="519"/>
      <c r="AE239" s="519"/>
      <c r="AF239" s="519"/>
      <c r="AG239" s="519"/>
      <c r="AH239" s="519" t="s">
        <v>61</v>
      </c>
      <c r="AI239" s="519"/>
      <c r="AJ239" s="519"/>
      <c r="AK239" s="519"/>
      <c r="AL239" s="519"/>
      <c r="AM239" s="519"/>
      <c r="AN239" s="519"/>
      <c r="AO239" s="519"/>
      <c r="AP239" s="519"/>
      <c r="AQ239" s="519"/>
      <c r="AR239" s="519"/>
      <c r="AS239" s="519"/>
    </row>
    <row r="240" spans="1:47" s="5" customFormat="1" ht="51" hidden="1" customHeight="1">
      <c r="A240" s="519"/>
      <c r="B240" s="519"/>
      <c r="C240" s="519"/>
      <c r="D240" s="519"/>
      <c r="E240" s="519"/>
      <c r="F240" s="519"/>
      <c r="G240" s="519"/>
      <c r="H240" s="519"/>
      <c r="I240" s="519"/>
      <c r="J240" s="519" t="s">
        <v>62</v>
      </c>
      <c r="K240" s="519"/>
      <c r="L240" s="519"/>
      <c r="M240" s="519"/>
      <c r="N240" s="519" t="s">
        <v>80</v>
      </c>
      <c r="O240" s="519"/>
      <c r="P240" s="519"/>
      <c r="Q240" s="519"/>
      <c r="R240" s="519" t="s">
        <v>81</v>
      </c>
      <c r="S240" s="519"/>
      <c r="T240" s="519"/>
      <c r="U240" s="519"/>
      <c r="V240" s="519" t="s">
        <v>62</v>
      </c>
      <c r="W240" s="519"/>
      <c r="X240" s="519"/>
      <c r="Y240" s="519"/>
      <c r="Z240" s="519" t="s">
        <v>80</v>
      </c>
      <c r="AA240" s="519"/>
      <c r="AB240" s="519"/>
      <c r="AC240" s="519"/>
      <c r="AD240" s="519" t="s">
        <v>81</v>
      </c>
      <c r="AE240" s="519"/>
      <c r="AF240" s="519"/>
      <c r="AG240" s="519"/>
      <c r="AH240" s="519" t="s">
        <v>62</v>
      </c>
      <c r="AI240" s="519"/>
      <c r="AJ240" s="519"/>
      <c r="AK240" s="519"/>
      <c r="AL240" s="519" t="s">
        <v>80</v>
      </c>
      <c r="AM240" s="519"/>
      <c r="AN240" s="519"/>
      <c r="AO240" s="519"/>
      <c r="AP240" s="519" t="s">
        <v>81</v>
      </c>
      <c r="AQ240" s="519"/>
      <c r="AR240" s="519"/>
      <c r="AS240" s="519"/>
    </row>
    <row r="241" spans="1:65" s="5" customFormat="1" hidden="1">
      <c r="A241" s="511">
        <v>1</v>
      </c>
      <c r="B241" s="511"/>
      <c r="C241" s="511"/>
      <c r="D241" s="511"/>
      <c r="E241" s="512">
        <v>2</v>
      </c>
      <c r="F241" s="512"/>
      <c r="G241" s="512">
        <v>3</v>
      </c>
      <c r="H241" s="512"/>
      <c r="I241" s="512"/>
      <c r="J241" s="512">
        <v>4</v>
      </c>
      <c r="K241" s="512"/>
      <c r="L241" s="512"/>
      <c r="M241" s="512"/>
      <c r="N241" s="512">
        <v>5</v>
      </c>
      <c r="O241" s="512"/>
      <c r="P241" s="512"/>
      <c r="Q241" s="512"/>
      <c r="R241" s="512">
        <v>6</v>
      </c>
      <c r="S241" s="512"/>
      <c r="T241" s="512"/>
      <c r="U241" s="512"/>
      <c r="V241" s="512">
        <v>7</v>
      </c>
      <c r="W241" s="512"/>
      <c r="X241" s="512"/>
      <c r="Y241" s="512"/>
      <c r="Z241" s="512">
        <v>8</v>
      </c>
      <c r="AA241" s="512"/>
      <c r="AB241" s="512"/>
      <c r="AC241" s="512"/>
      <c r="AD241" s="512">
        <v>9</v>
      </c>
      <c r="AE241" s="512"/>
      <c r="AF241" s="512"/>
      <c r="AG241" s="512"/>
      <c r="AH241" s="512">
        <v>10</v>
      </c>
      <c r="AI241" s="512"/>
      <c r="AJ241" s="512"/>
      <c r="AK241" s="512"/>
      <c r="AL241" s="511">
        <v>11</v>
      </c>
      <c r="AM241" s="511"/>
      <c r="AN241" s="511"/>
      <c r="AO241" s="511"/>
      <c r="AP241" s="511">
        <v>12</v>
      </c>
      <c r="AQ241" s="511"/>
      <c r="AR241" s="511"/>
      <c r="AS241" s="511"/>
      <c r="AT241" s="520"/>
      <c r="AU241" s="520"/>
      <c r="AV241" s="520"/>
      <c r="AW241" s="520"/>
      <c r="AX241" s="520"/>
      <c r="AY241" s="520"/>
      <c r="AZ241" s="520"/>
      <c r="BA241" s="520"/>
      <c r="BB241" s="520"/>
    </row>
    <row r="242" spans="1:65" s="5" customFormat="1" ht="75.75" hidden="1" customHeight="1">
      <c r="A242" s="522" t="s">
        <v>63</v>
      </c>
      <c r="B242" s="522"/>
      <c r="C242" s="522"/>
      <c r="D242" s="522"/>
      <c r="E242" s="545" t="s">
        <v>64</v>
      </c>
      <c r="F242" s="545"/>
      <c r="G242" s="546" t="s">
        <v>49</v>
      </c>
      <c r="H242" s="546"/>
      <c r="I242" s="546"/>
      <c r="J242" s="501">
        <f>J243+J246</f>
        <v>0</v>
      </c>
      <c r="K242" s="501"/>
      <c r="L242" s="501"/>
      <c r="M242" s="501"/>
      <c r="N242" s="501">
        <f t="shared" ref="N242" si="6">N243+N246</f>
        <v>0</v>
      </c>
      <c r="O242" s="501"/>
      <c r="P242" s="501"/>
      <c r="Q242" s="501"/>
      <c r="R242" s="501">
        <f t="shared" ref="R242" si="7">R243+R246</f>
        <v>0</v>
      </c>
      <c r="S242" s="501"/>
      <c r="T242" s="501"/>
      <c r="U242" s="501"/>
      <c r="V242" s="501">
        <f t="shared" ref="V242" si="8">V243+V246</f>
        <v>0</v>
      </c>
      <c r="W242" s="501"/>
      <c r="X242" s="501"/>
      <c r="Y242" s="501"/>
      <c r="Z242" s="501">
        <f t="shared" ref="Z242" si="9">Z243+Z246</f>
        <v>0</v>
      </c>
      <c r="AA242" s="501"/>
      <c r="AB242" s="501"/>
      <c r="AC242" s="501"/>
      <c r="AD242" s="501">
        <f t="shared" ref="AD242" si="10">AD243+AD246</f>
        <v>0</v>
      </c>
      <c r="AE242" s="501"/>
      <c r="AF242" s="501"/>
      <c r="AG242" s="501"/>
      <c r="AH242" s="501">
        <f t="shared" ref="AH242" si="11">AH243+AH246</f>
        <v>0</v>
      </c>
      <c r="AI242" s="501"/>
      <c r="AJ242" s="501"/>
      <c r="AK242" s="501"/>
      <c r="AL242" s="501">
        <f t="shared" ref="AL242" si="12">AL243+AL246</f>
        <v>0</v>
      </c>
      <c r="AM242" s="501"/>
      <c r="AN242" s="501"/>
      <c r="AO242" s="501"/>
      <c r="AP242" s="501">
        <f t="shared" ref="AP242" si="13">AP243+AP246</f>
        <v>0</v>
      </c>
      <c r="AQ242" s="501"/>
      <c r="AR242" s="501"/>
      <c r="AS242" s="501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</row>
    <row r="243" spans="1:65" s="5" customFormat="1" hidden="1">
      <c r="A243" s="522" t="s">
        <v>368</v>
      </c>
      <c r="B243" s="522"/>
      <c r="C243" s="522"/>
      <c r="D243" s="522"/>
      <c r="E243" s="535">
        <v>1001</v>
      </c>
      <c r="F243" s="536"/>
      <c r="G243" s="539" t="s">
        <v>49</v>
      </c>
      <c r="H243" s="540"/>
      <c r="I243" s="541"/>
      <c r="J243" s="523">
        <f>V243+AH243</f>
        <v>0</v>
      </c>
      <c r="K243" s="524"/>
      <c r="L243" s="524"/>
      <c r="M243" s="525"/>
      <c r="N243" s="523">
        <f t="shared" ref="N243" si="14">Z243+AL243</f>
        <v>0</v>
      </c>
      <c r="O243" s="524"/>
      <c r="P243" s="524"/>
      <c r="Q243" s="525"/>
      <c r="R243" s="523">
        <f t="shared" ref="R243" si="15">AD243+AP243</f>
        <v>0</v>
      </c>
      <c r="S243" s="524"/>
      <c r="T243" s="524"/>
      <c r="U243" s="525"/>
      <c r="V243" s="523"/>
      <c r="W243" s="524"/>
      <c r="X243" s="524"/>
      <c r="Y243" s="525"/>
      <c r="Z243" s="523"/>
      <c r="AA243" s="524"/>
      <c r="AB243" s="524"/>
      <c r="AC243" s="525"/>
      <c r="AD243" s="523"/>
      <c r="AE243" s="524"/>
      <c r="AF243" s="524"/>
      <c r="AG243" s="525"/>
      <c r="AH243" s="523"/>
      <c r="AI243" s="524"/>
      <c r="AJ243" s="524"/>
      <c r="AK243" s="525"/>
      <c r="AL243" s="523"/>
      <c r="AM243" s="524"/>
      <c r="AN243" s="524"/>
      <c r="AO243" s="525"/>
      <c r="AP243" s="529"/>
      <c r="AQ243" s="530"/>
      <c r="AR243" s="530"/>
      <c r="AS243" s="531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</row>
    <row r="244" spans="1:65" s="5" customFormat="1" ht="62.25" hidden="1" customHeight="1">
      <c r="A244" s="522" t="s">
        <v>369</v>
      </c>
      <c r="B244" s="522"/>
      <c r="C244" s="522"/>
      <c r="D244" s="522"/>
      <c r="E244" s="537"/>
      <c r="F244" s="538"/>
      <c r="G244" s="542"/>
      <c r="H244" s="543"/>
      <c r="I244" s="544"/>
      <c r="J244" s="526"/>
      <c r="K244" s="527"/>
      <c r="L244" s="527"/>
      <c r="M244" s="528"/>
      <c r="N244" s="526"/>
      <c r="O244" s="527"/>
      <c r="P244" s="527"/>
      <c r="Q244" s="528"/>
      <c r="R244" s="526"/>
      <c r="S244" s="527"/>
      <c r="T244" s="527"/>
      <c r="U244" s="528"/>
      <c r="V244" s="526"/>
      <c r="W244" s="527"/>
      <c r="X244" s="527"/>
      <c r="Y244" s="528"/>
      <c r="Z244" s="526"/>
      <c r="AA244" s="527"/>
      <c r="AB244" s="527"/>
      <c r="AC244" s="528"/>
      <c r="AD244" s="526"/>
      <c r="AE244" s="527"/>
      <c r="AF244" s="527"/>
      <c r="AG244" s="528"/>
      <c r="AH244" s="526"/>
      <c r="AI244" s="527"/>
      <c r="AJ244" s="527"/>
      <c r="AK244" s="528"/>
      <c r="AL244" s="526"/>
      <c r="AM244" s="527"/>
      <c r="AN244" s="527"/>
      <c r="AO244" s="528"/>
      <c r="AP244" s="532"/>
      <c r="AQ244" s="533"/>
      <c r="AR244" s="533"/>
      <c r="AS244" s="534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</row>
    <row r="245" spans="1:65" s="5" customFormat="1" ht="13.15" hidden="1" customHeight="1">
      <c r="A245" s="521"/>
      <c r="B245" s="521"/>
      <c r="C245" s="521"/>
      <c r="D245" s="521"/>
      <c r="E245" s="515"/>
      <c r="F245" s="515"/>
      <c r="G245" s="515"/>
      <c r="H245" s="515"/>
      <c r="I245" s="515"/>
      <c r="J245" s="501">
        <f t="shared" ref="J245:J247" si="16">V245+AH245</f>
        <v>0</v>
      </c>
      <c r="K245" s="501"/>
      <c r="L245" s="501"/>
      <c r="M245" s="501"/>
      <c r="N245" s="501">
        <f t="shared" ref="N245:N247" si="17">Z245+AL245</f>
        <v>0</v>
      </c>
      <c r="O245" s="501"/>
      <c r="P245" s="501"/>
      <c r="Q245" s="501"/>
      <c r="R245" s="501">
        <f t="shared" ref="R245:R247" si="18">AD245+AP245</f>
        <v>0</v>
      </c>
      <c r="S245" s="501"/>
      <c r="T245" s="501"/>
      <c r="U245" s="501"/>
      <c r="V245" s="501"/>
      <c r="W245" s="501"/>
      <c r="X245" s="501"/>
      <c r="Y245" s="501"/>
      <c r="Z245" s="501"/>
      <c r="AA245" s="501"/>
      <c r="AB245" s="501"/>
      <c r="AC245" s="501"/>
      <c r="AD245" s="501"/>
      <c r="AE245" s="501"/>
      <c r="AF245" s="501"/>
      <c r="AG245" s="501"/>
      <c r="AH245" s="501"/>
      <c r="AI245" s="501"/>
      <c r="AJ245" s="501"/>
      <c r="AK245" s="501"/>
      <c r="AL245" s="501"/>
      <c r="AM245" s="501"/>
      <c r="AN245" s="501"/>
      <c r="AO245" s="501"/>
      <c r="AP245" s="515"/>
      <c r="AQ245" s="515"/>
      <c r="AR245" s="515"/>
      <c r="AS245" s="515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</row>
    <row r="246" spans="1:65" s="5" customFormat="1" ht="75.75" hidden="1" customHeight="1">
      <c r="A246" s="522" t="s">
        <v>370</v>
      </c>
      <c r="B246" s="522"/>
      <c r="C246" s="522"/>
      <c r="D246" s="522"/>
      <c r="E246" s="513">
        <v>2001</v>
      </c>
      <c r="F246" s="513"/>
      <c r="G246" s="515"/>
      <c r="H246" s="515"/>
      <c r="I246" s="515"/>
      <c r="J246" s="501">
        <f t="shared" si="16"/>
        <v>0</v>
      </c>
      <c r="K246" s="501"/>
      <c r="L246" s="501"/>
      <c r="M246" s="501"/>
      <c r="N246" s="501">
        <f t="shared" si="17"/>
        <v>0</v>
      </c>
      <c r="O246" s="501"/>
      <c r="P246" s="501"/>
      <c r="Q246" s="501"/>
      <c r="R246" s="501">
        <f t="shared" si="18"/>
        <v>0</v>
      </c>
      <c r="S246" s="501"/>
      <c r="T246" s="501"/>
      <c r="U246" s="501"/>
      <c r="V246" s="501"/>
      <c r="W246" s="501"/>
      <c r="X246" s="501"/>
      <c r="Y246" s="501"/>
      <c r="Z246" s="501"/>
      <c r="AA246" s="501"/>
      <c r="AB246" s="501"/>
      <c r="AC246" s="501"/>
      <c r="AD246" s="501"/>
      <c r="AE246" s="501"/>
      <c r="AF246" s="501"/>
      <c r="AG246" s="501"/>
      <c r="AH246" s="501"/>
      <c r="AI246" s="501"/>
      <c r="AJ246" s="501"/>
      <c r="AK246" s="501"/>
      <c r="AL246" s="501"/>
      <c r="AM246" s="501"/>
      <c r="AN246" s="501"/>
      <c r="AO246" s="501"/>
      <c r="AP246" s="515"/>
      <c r="AQ246" s="515"/>
      <c r="AR246" s="515"/>
      <c r="AS246" s="515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</row>
    <row r="247" spans="1:65" s="5" customFormat="1" ht="16.149999999999999" hidden="1" customHeight="1">
      <c r="A247" s="521"/>
      <c r="B247" s="521"/>
      <c r="C247" s="521"/>
      <c r="D247" s="521"/>
      <c r="E247" s="515"/>
      <c r="F247" s="515"/>
      <c r="G247" s="515"/>
      <c r="H247" s="515"/>
      <c r="I247" s="515"/>
      <c r="J247" s="501">
        <f t="shared" si="16"/>
        <v>0</v>
      </c>
      <c r="K247" s="501"/>
      <c r="L247" s="501"/>
      <c r="M247" s="501"/>
      <c r="N247" s="501">
        <f t="shared" si="17"/>
        <v>0</v>
      </c>
      <c r="O247" s="501"/>
      <c r="P247" s="501"/>
      <c r="Q247" s="501"/>
      <c r="R247" s="501">
        <f t="shared" si="18"/>
        <v>0</v>
      </c>
      <c r="S247" s="501"/>
      <c r="T247" s="501"/>
      <c r="U247" s="501"/>
      <c r="V247" s="515"/>
      <c r="W247" s="515"/>
      <c r="X247" s="515"/>
      <c r="Y247" s="515"/>
      <c r="Z247" s="501"/>
      <c r="AA247" s="501"/>
      <c r="AB247" s="501"/>
      <c r="AC247" s="501"/>
      <c r="AD247" s="501"/>
      <c r="AE247" s="501"/>
      <c r="AF247" s="501"/>
      <c r="AG247" s="501"/>
      <c r="AH247" s="501"/>
      <c r="AI247" s="501"/>
      <c r="AJ247" s="501"/>
      <c r="AK247" s="501"/>
      <c r="AL247" s="501"/>
      <c r="AM247" s="501"/>
      <c r="AN247" s="501"/>
      <c r="AO247" s="501"/>
      <c r="AP247" s="515"/>
      <c r="AQ247" s="515"/>
      <c r="AR247" s="515"/>
      <c r="AS247" s="515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</row>
    <row r="248" spans="1:65" s="5" customFormat="1" ht="13.15" hidden="1" customHeight="1">
      <c r="A248" s="11"/>
      <c r="B248" s="11"/>
      <c r="C248" s="11"/>
      <c r="D248" s="11"/>
      <c r="E248" s="11"/>
      <c r="F248" s="11"/>
      <c r="G248" s="11"/>
      <c r="H248" s="11"/>
      <c r="I248" s="13"/>
      <c r="J248" s="13"/>
      <c r="K248" s="13"/>
      <c r="L248" s="13"/>
      <c r="M248" s="260"/>
      <c r="N248" s="260"/>
      <c r="O248" s="260"/>
      <c r="P248" s="260"/>
      <c r="Q248" s="261"/>
      <c r="R248" s="261"/>
      <c r="S248" s="261"/>
      <c r="T248" s="261"/>
      <c r="U248" s="261"/>
      <c r="V248" s="261"/>
      <c r="W248" s="261"/>
      <c r="X248" s="261"/>
      <c r="Y248" s="261"/>
      <c r="Z248" s="261"/>
      <c r="AA248" s="261"/>
      <c r="AB248" s="261"/>
      <c r="AC248" s="261"/>
      <c r="AD248" s="261"/>
      <c r="AE248" s="261"/>
      <c r="AF248" s="261"/>
      <c r="AG248" s="261"/>
      <c r="AH248" s="261"/>
      <c r="AI248" s="261"/>
      <c r="AJ248" s="261"/>
      <c r="AK248" s="261"/>
      <c r="AL248" s="261"/>
      <c r="AM248" s="261"/>
      <c r="AN248" s="261"/>
      <c r="AO248" s="261"/>
      <c r="AP248" s="261"/>
      <c r="AQ248" s="261"/>
      <c r="AR248" s="261"/>
      <c r="AS248" s="261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</row>
    <row r="249" spans="1:65" s="5" customFormat="1" ht="13.15" hidden="1" customHeight="1">
      <c r="A249" s="11"/>
      <c r="B249" s="11"/>
      <c r="C249" s="11"/>
      <c r="D249" s="11"/>
      <c r="E249" s="11"/>
      <c r="F249" s="11"/>
      <c r="G249" s="11"/>
      <c r="H249" s="11"/>
      <c r="I249" s="13"/>
      <c r="J249" s="13"/>
      <c r="K249" s="13"/>
      <c r="L249" s="13"/>
      <c r="M249" s="260"/>
      <c r="N249" s="260"/>
      <c r="O249" s="260"/>
      <c r="P249" s="260"/>
      <c r="Q249" s="261"/>
      <c r="R249" s="261"/>
      <c r="S249" s="261"/>
      <c r="T249" s="261"/>
      <c r="U249" s="261"/>
      <c r="V249" s="261"/>
      <c r="W249" s="261"/>
      <c r="X249" s="261"/>
      <c r="Y249" s="261"/>
      <c r="Z249" s="261"/>
      <c r="AA249" s="261"/>
      <c r="AB249" s="261"/>
      <c r="AC249" s="261"/>
      <c r="AD249" s="261"/>
      <c r="AE249" s="261"/>
      <c r="AF249" s="261"/>
      <c r="AG249" s="261"/>
      <c r="AH249" s="261"/>
      <c r="AI249" s="261"/>
      <c r="AJ249" s="261"/>
      <c r="AK249" s="261"/>
      <c r="AL249" s="261"/>
      <c r="AM249" s="261"/>
      <c r="AN249" s="516" t="s">
        <v>335</v>
      </c>
      <c r="AO249" s="516"/>
      <c r="AP249" s="516"/>
      <c r="AQ249" s="516"/>
      <c r="AR249" s="516"/>
      <c r="AS249" s="5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</row>
    <row r="250" spans="1:65" s="5" customFormat="1" ht="13.15" hidden="1" customHeight="1">
      <c r="A250" s="517" t="s">
        <v>65</v>
      </c>
      <c r="B250" s="517"/>
      <c r="C250" s="517"/>
      <c r="D250" s="517"/>
      <c r="E250" s="517"/>
      <c r="F250" s="517"/>
      <c r="G250" s="517"/>
      <c r="H250" s="517"/>
      <c r="I250" s="517"/>
      <c r="J250" s="517"/>
      <c r="K250" s="517"/>
      <c r="L250" s="517"/>
      <c r="M250" s="517"/>
      <c r="N250" s="517"/>
      <c r="O250" s="517"/>
      <c r="P250" s="517"/>
      <c r="Q250" s="517"/>
      <c r="R250" s="517"/>
      <c r="S250" s="517"/>
      <c r="T250" s="517"/>
      <c r="U250" s="517"/>
      <c r="V250" s="517"/>
      <c r="W250" s="517"/>
      <c r="X250" s="517"/>
      <c r="Y250" s="517"/>
      <c r="Z250" s="517"/>
      <c r="AA250" s="517"/>
      <c r="AB250" s="517"/>
      <c r="AC250" s="517"/>
      <c r="AD250" s="517"/>
      <c r="AE250" s="517"/>
      <c r="AF250" s="517"/>
      <c r="AG250" s="517"/>
      <c r="AH250" s="517"/>
      <c r="AI250" s="517"/>
      <c r="AJ250" s="517"/>
      <c r="AK250" s="517"/>
      <c r="AL250" s="517"/>
      <c r="AM250" s="517"/>
      <c r="AN250" s="517"/>
      <c r="AO250" s="517"/>
      <c r="AP250" s="517"/>
      <c r="AQ250" s="517"/>
      <c r="AR250" s="517"/>
      <c r="AS250" s="517"/>
    </row>
    <row r="251" spans="1:65" s="5" customFormat="1" ht="13.15" hidden="1" customHeight="1">
      <c r="A251" s="517" t="s">
        <v>340</v>
      </c>
      <c r="B251" s="517"/>
      <c r="C251" s="517"/>
      <c r="D251" s="517"/>
      <c r="E251" s="517"/>
      <c r="F251" s="517"/>
      <c r="G251" s="517"/>
      <c r="H251" s="517"/>
      <c r="I251" s="517"/>
      <c r="J251" s="517"/>
      <c r="K251" s="517"/>
      <c r="L251" s="517"/>
      <c r="M251" s="517"/>
      <c r="N251" s="517"/>
      <c r="O251" s="517"/>
      <c r="P251" s="517"/>
      <c r="Q251" s="517"/>
      <c r="R251" s="517"/>
      <c r="S251" s="517"/>
      <c r="T251" s="517"/>
      <c r="U251" s="517"/>
      <c r="V251" s="517"/>
      <c r="W251" s="517"/>
      <c r="X251" s="517"/>
      <c r="Y251" s="517"/>
      <c r="Z251" s="517"/>
      <c r="AA251" s="517"/>
      <c r="AB251" s="517"/>
      <c r="AC251" s="517"/>
      <c r="AD251" s="517"/>
      <c r="AE251" s="517"/>
      <c r="AF251" s="517"/>
      <c r="AG251" s="517"/>
      <c r="AH251" s="517"/>
      <c r="AI251" s="517"/>
      <c r="AJ251" s="517"/>
      <c r="AK251" s="517"/>
      <c r="AL251" s="517"/>
      <c r="AM251" s="517"/>
      <c r="AN251" s="517"/>
      <c r="AO251" s="517"/>
      <c r="AP251" s="517"/>
      <c r="AQ251" s="517"/>
      <c r="AR251" s="517"/>
      <c r="AS251" s="517"/>
    </row>
    <row r="252" spans="1:65" s="5" customFormat="1" ht="13.15" hidden="1" customHeight="1">
      <c r="A252" s="517" t="s">
        <v>39</v>
      </c>
      <c r="B252" s="517"/>
      <c r="C252" s="517"/>
      <c r="D252" s="517"/>
      <c r="E252" s="517"/>
      <c r="F252" s="517"/>
      <c r="G252" s="517"/>
      <c r="H252" s="517"/>
      <c r="I252" s="517"/>
      <c r="J252" s="517"/>
      <c r="K252" s="517"/>
      <c r="L252" s="517"/>
      <c r="M252" s="517"/>
      <c r="N252" s="517"/>
      <c r="O252" s="517"/>
      <c r="P252" s="517"/>
      <c r="Q252" s="517"/>
      <c r="R252" s="517"/>
      <c r="S252" s="517"/>
      <c r="T252" s="517"/>
      <c r="U252" s="517"/>
      <c r="V252" s="517"/>
      <c r="W252" s="517"/>
      <c r="X252" s="517"/>
      <c r="Y252" s="517"/>
      <c r="Z252" s="517"/>
      <c r="AA252" s="517"/>
      <c r="AB252" s="517"/>
      <c r="AC252" s="517"/>
      <c r="AD252" s="517"/>
      <c r="AE252" s="517"/>
      <c r="AF252" s="517"/>
      <c r="AG252" s="517"/>
      <c r="AH252" s="517"/>
      <c r="AI252" s="517"/>
      <c r="AJ252" s="517"/>
      <c r="AK252" s="517"/>
      <c r="AL252" s="517"/>
      <c r="AM252" s="517"/>
      <c r="AN252" s="517"/>
      <c r="AO252" s="517"/>
      <c r="AP252" s="517"/>
      <c r="AQ252" s="517"/>
      <c r="AR252" s="517"/>
      <c r="AS252" s="517"/>
    </row>
    <row r="253" spans="1:65" s="5" customFormat="1" ht="13.15" hidden="1" customHeight="1">
      <c r="A253" s="520" t="s">
        <v>337</v>
      </c>
      <c r="B253" s="520"/>
      <c r="C253" s="520"/>
      <c r="D253" s="520"/>
      <c r="E253" s="520"/>
      <c r="F253" s="520"/>
      <c r="G253" s="520"/>
      <c r="H253" s="520"/>
      <c r="I253" s="520"/>
      <c r="J253" s="520"/>
      <c r="K253" s="520"/>
      <c r="L253" s="520"/>
      <c r="M253" s="520"/>
      <c r="N253" s="520"/>
      <c r="O253" s="520"/>
      <c r="P253" s="520"/>
      <c r="Q253" s="520"/>
      <c r="R253" s="520"/>
      <c r="S253" s="520"/>
      <c r="T253" s="520"/>
      <c r="U253" s="520"/>
      <c r="V253" s="520"/>
      <c r="W253" s="520"/>
      <c r="X253" s="520"/>
      <c r="Y253" s="520"/>
      <c r="Z253" s="520"/>
      <c r="AA253" s="520"/>
      <c r="AB253" s="520"/>
      <c r="AC253" s="520"/>
      <c r="AD253" s="520"/>
      <c r="AE253" s="520"/>
      <c r="AF253" s="520"/>
      <c r="AG253" s="520"/>
      <c r="AH253" s="520"/>
      <c r="AI253" s="520"/>
      <c r="AJ253" s="520"/>
      <c r="AK253" s="520"/>
      <c r="AL253" s="520"/>
      <c r="AM253" s="520"/>
      <c r="AN253" s="520"/>
      <c r="AO253" s="520"/>
      <c r="AP253" s="520"/>
      <c r="AQ253" s="520"/>
      <c r="AR253" s="520"/>
      <c r="AS253" s="520"/>
    </row>
    <row r="254" spans="1:65" s="5" customFormat="1" ht="13.15" hidden="1" customHeight="1">
      <c r="A254" s="14"/>
      <c r="B254" s="14"/>
      <c r="C254" s="14"/>
      <c r="D254" s="14"/>
      <c r="E254" s="11"/>
      <c r="F254" s="11"/>
      <c r="G254" s="11"/>
      <c r="H254" s="11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</row>
    <row r="255" spans="1:65" s="5" customFormat="1" ht="28.5" hidden="1" customHeight="1">
      <c r="A255" s="518" t="s">
        <v>23</v>
      </c>
      <c r="B255" s="518"/>
      <c r="C255" s="518"/>
      <c r="D255" s="518"/>
      <c r="E255" s="518"/>
      <c r="F255" s="518"/>
      <c r="G255" s="518"/>
      <c r="H255" s="518"/>
      <c r="I255" s="518"/>
      <c r="J255" s="518"/>
      <c r="K255" s="518"/>
      <c r="L255" s="518"/>
      <c r="M255" s="518"/>
      <c r="N255" s="518"/>
      <c r="O255" s="518"/>
      <c r="P255" s="518"/>
      <c r="Q255" s="518"/>
      <c r="R255" s="518"/>
      <c r="S255" s="518"/>
      <c r="T255" s="518"/>
      <c r="U255" s="518"/>
      <c r="V255" s="518"/>
      <c r="W255" s="518"/>
      <c r="X255" s="518"/>
      <c r="Y255" s="518"/>
      <c r="Z255" s="518"/>
      <c r="AA255" s="518"/>
      <c r="AB255" s="518"/>
      <c r="AC255" s="518"/>
      <c r="AD255" s="519" t="s">
        <v>40</v>
      </c>
      <c r="AE255" s="519"/>
      <c r="AF255" s="519"/>
      <c r="AG255" s="519"/>
      <c r="AH255" s="519" t="s">
        <v>77</v>
      </c>
      <c r="AI255" s="519"/>
      <c r="AJ255" s="519"/>
      <c r="AK255" s="519"/>
      <c r="AL255" s="519"/>
      <c r="AM255" s="519"/>
      <c r="AN255" s="519"/>
      <c r="AO255" s="519"/>
      <c r="AP255" s="519"/>
      <c r="AQ255" s="519"/>
      <c r="AR255" s="519"/>
      <c r="AS255" s="261"/>
    </row>
    <row r="256" spans="1:65" s="5" customFormat="1" ht="13.15" hidden="1" customHeight="1">
      <c r="A256" s="511">
        <v>1</v>
      </c>
      <c r="B256" s="511"/>
      <c r="C256" s="511"/>
      <c r="D256" s="511"/>
      <c r="E256" s="511"/>
      <c r="F256" s="511"/>
      <c r="G256" s="511"/>
      <c r="H256" s="511"/>
      <c r="I256" s="511"/>
      <c r="J256" s="511"/>
      <c r="K256" s="511"/>
      <c r="L256" s="511"/>
      <c r="M256" s="511"/>
      <c r="N256" s="511"/>
      <c r="O256" s="511"/>
      <c r="P256" s="511"/>
      <c r="Q256" s="511"/>
      <c r="R256" s="511"/>
      <c r="S256" s="511"/>
      <c r="T256" s="511"/>
      <c r="U256" s="511"/>
      <c r="V256" s="511"/>
      <c r="W256" s="511"/>
      <c r="X256" s="511"/>
      <c r="Y256" s="511"/>
      <c r="Z256" s="511"/>
      <c r="AA256" s="511"/>
      <c r="AB256" s="511"/>
      <c r="AC256" s="511"/>
      <c r="AD256" s="512">
        <v>2</v>
      </c>
      <c r="AE256" s="512"/>
      <c r="AF256" s="512"/>
      <c r="AG256" s="512"/>
      <c r="AH256" s="513">
        <v>3</v>
      </c>
      <c r="AI256" s="513"/>
      <c r="AJ256" s="513"/>
      <c r="AK256" s="513"/>
      <c r="AL256" s="513"/>
      <c r="AM256" s="513"/>
      <c r="AN256" s="513"/>
      <c r="AO256" s="513"/>
      <c r="AP256" s="513"/>
      <c r="AQ256" s="513"/>
      <c r="AR256" s="513"/>
      <c r="AS256" s="261"/>
    </row>
    <row r="257" spans="1:65" s="5" customFormat="1" ht="12.75" hidden="1" customHeight="1">
      <c r="A257" s="499" t="s">
        <v>51</v>
      </c>
      <c r="B257" s="499"/>
      <c r="C257" s="499"/>
      <c r="D257" s="499"/>
      <c r="E257" s="499"/>
      <c r="F257" s="499"/>
      <c r="G257" s="499"/>
      <c r="H257" s="499"/>
      <c r="I257" s="499"/>
      <c r="J257" s="499"/>
      <c r="K257" s="499"/>
      <c r="L257" s="499"/>
      <c r="M257" s="499"/>
      <c r="N257" s="499"/>
      <c r="O257" s="499"/>
      <c r="P257" s="499"/>
      <c r="Q257" s="499"/>
      <c r="R257" s="499"/>
      <c r="S257" s="499"/>
      <c r="T257" s="499"/>
      <c r="U257" s="499"/>
      <c r="V257" s="499"/>
      <c r="W257" s="499"/>
      <c r="X257" s="499"/>
      <c r="Y257" s="499"/>
      <c r="Z257" s="499"/>
      <c r="AA257" s="499"/>
      <c r="AB257" s="499"/>
      <c r="AC257" s="499"/>
      <c r="AD257" s="500" t="s">
        <v>66</v>
      </c>
      <c r="AE257" s="500"/>
      <c r="AF257" s="500"/>
      <c r="AG257" s="500"/>
      <c r="AH257" s="515"/>
      <c r="AI257" s="515"/>
      <c r="AJ257" s="515"/>
      <c r="AK257" s="515"/>
      <c r="AL257" s="515"/>
      <c r="AM257" s="515"/>
      <c r="AN257" s="515"/>
      <c r="AO257" s="515"/>
      <c r="AP257" s="515"/>
      <c r="AQ257" s="515"/>
      <c r="AR257" s="515"/>
      <c r="AS257" s="261"/>
    </row>
    <row r="258" spans="1:65" s="5" customFormat="1" ht="12.75" hidden="1" customHeight="1">
      <c r="A258" s="499" t="s">
        <v>52</v>
      </c>
      <c r="B258" s="499"/>
      <c r="C258" s="499"/>
      <c r="D258" s="499"/>
      <c r="E258" s="499"/>
      <c r="F258" s="499"/>
      <c r="G258" s="499"/>
      <c r="H258" s="499"/>
      <c r="I258" s="499"/>
      <c r="J258" s="499"/>
      <c r="K258" s="499"/>
      <c r="L258" s="499"/>
      <c r="M258" s="499"/>
      <c r="N258" s="499"/>
      <c r="O258" s="499"/>
      <c r="P258" s="499"/>
      <c r="Q258" s="499"/>
      <c r="R258" s="499"/>
      <c r="S258" s="499"/>
      <c r="T258" s="499"/>
      <c r="U258" s="499"/>
      <c r="V258" s="499"/>
      <c r="W258" s="499"/>
      <c r="X258" s="499"/>
      <c r="Y258" s="499"/>
      <c r="Z258" s="499"/>
      <c r="AA258" s="499"/>
      <c r="AB258" s="499"/>
      <c r="AC258" s="499"/>
      <c r="AD258" s="500" t="s">
        <v>67</v>
      </c>
      <c r="AE258" s="500"/>
      <c r="AF258" s="500"/>
      <c r="AG258" s="500"/>
      <c r="AH258" s="515"/>
      <c r="AI258" s="515"/>
      <c r="AJ258" s="515"/>
      <c r="AK258" s="515"/>
      <c r="AL258" s="515"/>
      <c r="AM258" s="515"/>
      <c r="AN258" s="515"/>
      <c r="AO258" s="515"/>
      <c r="AP258" s="515"/>
      <c r="AQ258" s="515"/>
      <c r="AR258" s="515"/>
      <c r="AS258" s="261"/>
    </row>
    <row r="259" spans="1:65" s="5" customFormat="1" ht="12.75" hidden="1" customHeight="1">
      <c r="A259" s="499" t="s">
        <v>70</v>
      </c>
      <c r="B259" s="499"/>
      <c r="C259" s="499"/>
      <c r="D259" s="499"/>
      <c r="E259" s="499"/>
      <c r="F259" s="499"/>
      <c r="G259" s="499"/>
      <c r="H259" s="499"/>
      <c r="I259" s="499"/>
      <c r="J259" s="499"/>
      <c r="K259" s="499"/>
      <c r="L259" s="499"/>
      <c r="M259" s="499"/>
      <c r="N259" s="499"/>
      <c r="O259" s="499"/>
      <c r="P259" s="499"/>
      <c r="Q259" s="499"/>
      <c r="R259" s="499"/>
      <c r="S259" s="499"/>
      <c r="T259" s="499"/>
      <c r="U259" s="499"/>
      <c r="V259" s="499"/>
      <c r="W259" s="499"/>
      <c r="X259" s="499"/>
      <c r="Y259" s="499"/>
      <c r="Z259" s="499"/>
      <c r="AA259" s="499"/>
      <c r="AB259" s="499"/>
      <c r="AC259" s="499"/>
      <c r="AD259" s="500" t="s">
        <v>68</v>
      </c>
      <c r="AE259" s="500"/>
      <c r="AF259" s="500"/>
      <c r="AG259" s="500"/>
      <c r="AH259" s="515"/>
      <c r="AI259" s="515"/>
      <c r="AJ259" s="515"/>
      <c r="AK259" s="515"/>
      <c r="AL259" s="515"/>
      <c r="AM259" s="515"/>
      <c r="AN259" s="515"/>
      <c r="AO259" s="515"/>
      <c r="AP259" s="515"/>
      <c r="AQ259" s="515"/>
      <c r="AR259" s="515"/>
      <c r="AS259" s="261"/>
    </row>
    <row r="260" spans="1:65" s="5" customFormat="1" hidden="1">
      <c r="A260" s="499"/>
      <c r="B260" s="499"/>
      <c r="C260" s="499"/>
      <c r="D260" s="499"/>
      <c r="E260" s="499"/>
      <c r="F260" s="499"/>
      <c r="G260" s="499"/>
      <c r="H260" s="499"/>
      <c r="I260" s="499"/>
      <c r="J260" s="499"/>
      <c r="K260" s="499"/>
      <c r="L260" s="499"/>
      <c r="M260" s="499"/>
      <c r="N260" s="499"/>
      <c r="O260" s="499"/>
      <c r="P260" s="499"/>
      <c r="Q260" s="499"/>
      <c r="R260" s="499"/>
      <c r="S260" s="499"/>
      <c r="T260" s="499"/>
      <c r="U260" s="499"/>
      <c r="V260" s="499"/>
      <c r="W260" s="499"/>
      <c r="X260" s="499"/>
      <c r="Y260" s="499"/>
      <c r="Z260" s="499"/>
      <c r="AA260" s="499"/>
      <c r="AB260" s="499"/>
      <c r="AC260" s="499"/>
      <c r="AD260" s="500"/>
      <c r="AE260" s="500"/>
      <c r="AF260" s="500"/>
      <c r="AG260" s="500"/>
      <c r="AH260" s="515"/>
      <c r="AI260" s="515"/>
      <c r="AJ260" s="515"/>
      <c r="AK260" s="515"/>
      <c r="AL260" s="515"/>
      <c r="AM260" s="515"/>
      <c r="AN260" s="515"/>
      <c r="AO260" s="515"/>
      <c r="AP260" s="515"/>
      <c r="AQ260" s="515"/>
      <c r="AR260" s="515"/>
      <c r="AS260" s="261"/>
    </row>
    <row r="261" spans="1:65" s="5" customFormat="1" ht="12.75" hidden="1" customHeight="1">
      <c r="A261" s="499" t="s">
        <v>71</v>
      </c>
      <c r="B261" s="499"/>
      <c r="C261" s="499"/>
      <c r="D261" s="499"/>
      <c r="E261" s="499"/>
      <c r="F261" s="499"/>
      <c r="G261" s="499"/>
      <c r="H261" s="499"/>
      <c r="I261" s="499"/>
      <c r="J261" s="499"/>
      <c r="K261" s="499"/>
      <c r="L261" s="499"/>
      <c r="M261" s="499"/>
      <c r="N261" s="499"/>
      <c r="O261" s="499"/>
      <c r="P261" s="499"/>
      <c r="Q261" s="499"/>
      <c r="R261" s="499"/>
      <c r="S261" s="499"/>
      <c r="T261" s="499"/>
      <c r="U261" s="499"/>
      <c r="V261" s="499"/>
      <c r="W261" s="499"/>
      <c r="X261" s="499"/>
      <c r="Y261" s="499"/>
      <c r="Z261" s="499"/>
      <c r="AA261" s="499"/>
      <c r="AB261" s="499"/>
      <c r="AC261" s="499"/>
      <c r="AD261" s="500" t="s">
        <v>69</v>
      </c>
      <c r="AE261" s="500"/>
      <c r="AF261" s="500"/>
      <c r="AG261" s="500"/>
      <c r="AH261" s="515"/>
      <c r="AI261" s="515"/>
      <c r="AJ261" s="515"/>
      <c r="AK261" s="515"/>
      <c r="AL261" s="515"/>
      <c r="AM261" s="515"/>
      <c r="AN261" s="515"/>
      <c r="AO261" s="515"/>
      <c r="AP261" s="515"/>
      <c r="AQ261" s="515"/>
      <c r="AR261" s="515"/>
      <c r="AS261" s="261"/>
    </row>
    <row r="262" spans="1:65" s="5" customFormat="1" hidden="1">
      <c r="A262" s="514"/>
      <c r="B262" s="514"/>
      <c r="C262" s="514"/>
      <c r="D262" s="514"/>
      <c r="E262" s="514"/>
      <c r="F262" s="514"/>
      <c r="G262" s="514"/>
      <c r="H262" s="514"/>
      <c r="I262" s="514"/>
      <c r="J262" s="514"/>
      <c r="K262" s="514"/>
      <c r="L262" s="514"/>
      <c r="M262" s="514"/>
      <c r="N262" s="514"/>
      <c r="O262" s="514"/>
      <c r="P262" s="514"/>
      <c r="Q262" s="514"/>
      <c r="R262" s="514"/>
      <c r="S262" s="514"/>
      <c r="T262" s="514"/>
      <c r="U262" s="514"/>
      <c r="V262" s="514"/>
      <c r="W262" s="514"/>
      <c r="X262" s="514"/>
      <c r="Y262" s="514"/>
      <c r="Z262" s="514"/>
      <c r="AA262" s="514"/>
      <c r="AB262" s="514"/>
      <c r="AC262" s="514"/>
      <c r="AD262" s="501"/>
      <c r="AE262" s="501"/>
      <c r="AF262" s="501"/>
      <c r="AG262" s="501"/>
      <c r="AH262" s="515"/>
      <c r="AI262" s="515"/>
      <c r="AJ262" s="515"/>
      <c r="AK262" s="515"/>
      <c r="AL262" s="515"/>
      <c r="AM262" s="515"/>
      <c r="AN262" s="515"/>
      <c r="AO262" s="515"/>
      <c r="AP262" s="515"/>
      <c r="AQ262" s="515"/>
      <c r="AR262" s="515"/>
      <c r="AS262" s="261"/>
    </row>
    <row r="263" spans="1:65" s="5" customFormat="1" hidden="1">
      <c r="I263" s="12"/>
      <c r="J263" s="12"/>
      <c r="K263" s="12"/>
      <c r="L263" s="12"/>
      <c r="M263" s="262"/>
      <c r="N263" s="262"/>
      <c r="O263" s="262"/>
      <c r="P263" s="262"/>
      <c r="Q263" s="262"/>
      <c r="R263" s="262"/>
      <c r="S263" s="262"/>
      <c r="T263" s="262"/>
      <c r="U263" s="261"/>
      <c r="V263" s="261"/>
      <c r="W263" s="261"/>
      <c r="X263" s="261"/>
      <c r="Y263" s="261"/>
      <c r="Z263" s="261"/>
      <c r="AA263" s="261"/>
      <c r="AB263" s="261"/>
      <c r="AC263" s="261"/>
      <c r="AD263" s="261"/>
      <c r="AE263" s="261"/>
      <c r="AF263" s="261"/>
      <c r="AG263" s="261"/>
      <c r="AH263" s="261"/>
      <c r="AI263" s="261"/>
      <c r="AJ263" s="261"/>
      <c r="AK263" s="261"/>
      <c r="AL263" s="261"/>
      <c r="AM263" s="261"/>
      <c r="AN263" s="261"/>
      <c r="AO263" s="261"/>
      <c r="AP263" s="261"/>
      <c r="AQ263" s="261"/>
      <c r="AR263" s="261"/>
      <c r="AS263" s="261"/>
    </row>
    <row r="264" spans="1:65" s="5" customFormat="1" ht="13.15" hidden="1" customHeight="1">
      <c r="A264" s="11"/>
      <c r="B264" s="11"/>
      <c r="C264" s="11"/>
      <c r="D264" s="11"/>
      <c r="E264" s="11"/>
      <c r="F264" s="11"/>
      <c r="G264" s="11"/>
      <c r="H264" s="11"/>
      <c r="I264" s="13"/>
      <c r="J264" s="13"/>
      <c r="K264" s="13"/>
      <c r="L264" s="13"/>
      <c r="M264" s="260"/>
      <c r="N264" s="260"/>
      <c r="O264" s="260"/>
      <c r="P264" s="260"/>
      <c r="Q264" s="261"/>
      <c r="R264" s="261"/>
      <c r="S264" s="261"/>
      <c r="T264" s="261"/>
      <c r="U264" s="261"/>
      <c r="V264" s="261"/>
      <c r="W264" s="261"/>
      <c r="X264" s="261"/>
      <c r="Y264" s="261"/>
      <c r="Z264" s="261"/>
      <c r="AA264" s="261"/>
      <c r="AB264" s="261"/>
      <c r="AC264" s="261"/>
      <c r="AD264" s="261"/>
      <c r="AE264" s="261"/>
      <c r="AF264" s="261"/>
      <c r="AG264" s="261"/>
      <c r="AH264" s="261"/>
      <c r="AI264" s="261"/>
      <c r="AJ264" s="261"/>
      <c r="AK264" s="261"/>
      <c r="AL264" s="261"/>
      <c r="AM264" s="261"/>
      <c r="AN264" s="516" t="s">
        <v>336</v>
      </c>
      <c r="AO264" s="516"/>
      <c r="AP264" s="516"/>
      <c r="AQ264" s="516"/>
      <c r="AR264" s="516"/>
      <c r="AS264" s="5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</row>
    <row r="265" spans="1:65" s="5" customFormat="1" ht="12.75" hidden="1" customHeight="1">
      <c r="A265" s="517" t="s">
        <v>72</v>
      </c>
      <c r="B265" s="517"/>
      <c r="C265" s="517"/>
      <c r="D265" s="517"/>
      <c r="E265" s="517"/>
      <c r="F265" s="517"/>
      <c r="G265" s="517"/>
      <c r="H265" s="517"/>
      <c r="I265" s="517"/>
      <c r="J265" s="517"/>
      <c r="K265" s="517"/>
      <c r="L265" s="517"/>
      <c r="M265" s="517"/>
      <c r="N265" s="517"/>
      <c r="O265" s="517"/>
      <c r="P265" s="517"/>
      <c r="Q265" s="517"/>
      <c r="R265" s="517"/>
      <c r="S265" s="517"/>
      <c r="T265" s="517"/>
      <c r="U265" s="517"/>
      <c r="V265" s="517"/>
      <c r="W265" s="517"/>
      <c r="X265" s="517"/>
      <c r="Y265" s="517"/>
      <c r="Z265" s="517"/>
      <c r="AA265" s="517"/>
      <c r="AB265" s="517"/>
      <c r="AC265" s="517"/>
      <c r="AD265" s="517"/>
      <c r="AE265" s="517"/>
      <c r="AF265" s="517"/>
      <c r="AG265" s="517"/>
      <c r="AH265" s="517"/>
      <c r="AI265" s="517"/>
      <c r="AJ265" s="517"/>
      <c r="AK265" s="517"/>
      <c r="AL265" s="517"/>
      <c r="AM265" s="517"/>
      <c r="AN265" s="517"/>
      <c r="AO265" s="517"/>
      <c r="AP265" s="517"/>
      <c r="AQ265" s="517"/>
      <c r="AR265" s="517"/>
      <c r="AS265" s="517"/>
    </row>
    <row r="266" spans="1:65" s="5" customFormat="1" ht="12.75" hidden="1" customHeight="1">
      <c r="A266" s="472"/>
      <c r="B266" s="472"/>
      <c r="C266" s="472"/>
      <c r="D266" s="472"/>
      <c r="E266" s="472"/>
      <c r="F266" s="472"/>
      <c r="G266" s="472"/>
      <c r="H266" s="472"/>
      <c r="I266" s="472"/>
      <c r="J266" s="472"/>
      <c r="K266" s="472"/>
      <c r="L266" s="472"/>
      <c r="M266" s="472"/>
      <c r="N266" s="472"/>
      <c r="O266" s="472"/>
      <c r="P266" s="472"/>
      <c r="Q266" s="472"/>
      <c r="R266" s="472"/>
      <c r="S266" s="472"/>
      <c r="T266" s="472"/>
      <c r="U266" s="472"/>
      <c r="V266" s="472"/>
      <c r="W266" s="472"/>
      <c r="X266" s="472"/>
      <c r="Y266" s="472"/>
      <c r="Z266" s="472"/>
      <c r="AA266" s="472"/>
      <c r="AB266" s="472"/>
      <c r="AC266" s="472"/>
      <c r="AD266" s="472"/>
      <c r="AE266" s="472"/>
      <c r="AF266" s="472"/>
      <c r="AO266" s="472"/>
      <c r="AP266" s="472"/>
      <c r="AQ266" s="472"/>
      <c r="AR266" s="472"/>
      <c r="AS266" s="472"/>
    </row>
    <row r="267" spans="1:65" s="5" customFormat="1" ht="12.75" hidden="1" customHeight="1">
      <c r="A267" s="518" t="s">
        <v>23</v>
      </c>
      <c r="B267" s="518"/>
      <c r="C267" s="518"/>
      <c r="D267" s="518"/>
      <c r="E267" s="518"/>
      <c r="F267" s="518"/>
      <c r="G267" s="518"/>
      <c r="H267" s="518"/>
      <c r="I267" s="518"/>
      <c r="J267" s="518"/>
      <c r="K267" s="518"/>
      <c r="L267" s="518"/>
      <c r="M267" s="518"/>
      <c r="N267" s="518"/>
      <c r="O267" s="518"/>
      <c r="P267" s="518"/>
      <c r="Q267" s="518"/>
      <c r="R267" s="518"/>
      <c r="S267" s="518"/>
      <c r="T267" s="518"/>
      <c r="U267" s="518"/>
      <c r="V267" s="518"/>
      <c r="W267" s="518"/>
      <c r="X267" s="518"/>
      <c r="Y267" s="518"/>
      <c r="Z267" s="518"/>
      <c r="AA267" s="518"/>
      <c r="AB267" s="518"/>
      <c r="AC267" s="518"/>
      <c r="AD267" s="519" t="s">
        <v>40</v>
      </c>
      <c r="AE267" s="519"/>
      <c r="AF267" s="519"/>
      <c r="AG267" s="519"/>
      <c r="AH267" s="519" t="s">
        <v>76</v>
      </c>
      <c r="AI267" s="519"/>
      <c r="AJ267" s="519"/>
      <c r="AK267" s="519"/>
      <c r="AL267" s="519"/>
      <c r="AM267" s="519"/>
      <c r="AN267" s="519"/>
      <c r="AO267" s="519"/>
      <c r="AP267" s="519"/>
      <c r="AQ267" s="519"/>
      <c r="AR267" s="519"/>
      <c r="AS267" s="261"/>
    </row>
    <row r="268" spans="1:65" s="5" customFormat="1" ht="12.75" hidden="1" customHeight="1">
      <c r="A268" s="511">
        <v>1</v>
      </c>
      <c r="B268" s="511"/>
      <c r="C268" s="511"/>
      <c r="D268" s="511"/>
      <c r="E268" s="511"/>
      <c r="F268" s="511"/>
      <c r="G268" s="511"/>
      <c r="H268" s="511"/>
      <c r="I268" s="511"/>
      <c r="J268" s="511"/>
      <c r="K268" s="511"/>
      <c r="L268" s="511"/>
      <c r="M268" s="511"/>
      <c r="N268" s="511"/>
      <c r="O268" s="511"/>
      <c r="P268" s="511"/>
      <c r="Q268" s="511"/>
      <c r="R268" s="511"/>
      <c r="S268" s="511"/>
      <c r="T268" s="511"/>
      <c r="U268" s="511"/>
      <c r="V268" s="511"/>
      <c r="W268" s="511"/>
      <c r="X268" s="511"/>
      <c r="Y268" s="511"/>
      <c r="Z268" s="511"/>
      <c r="AA268" s="511"/>
      <c r="AB268" s="511"/>
      <c r="AC268" s="511"/>
      <c r="AD268" s="512">
        <v>2</v>
      </c>
      <c r="AE268" s="512"/>
      <c r="AF268" s="512"/>
      <c r="AG268" s="512"/>
      <c r="AH268" s="513">
        <v>3</v>
      </c>
      <c r="AI268" s="513"/>
      <c r="AJ268" s="513"/>
      <c r="AK268" s="513"/>
      <c r="AL268" s="513"/>
      <c r="AM268" s="513"/>
      <c r="AN268" s="513"/>
      <c r="AO268" s="513"/>
      <c r="AP268" s="513"/>
      <c r="AQ268" s="513"/>
      <c r="AR268" s="513"/>
      <c r="AS268" s="261"/>
    </row>
    <row r="269" spans="1:65" s="5" customFormat="1" ht="12.75" hidden="1" customHeight="1">
      <c r="A269" s="499" t="s">
        <v>73</v>
      </c>
      <c r="B269" s="499"/>
      <c r="C269" s="499"/>
      <c r="D269" s="499"/>
      <c r="E269" s="499"/>
      <c r="F269" s="499"/>
      <c r="G269" s="499"/>
      <c r="H269" s="499"/>
      <c r="I269" s="499"/>
      <c r="J269" s="499"/>
      <c r="K269" s="499"/>
      <c r="L269" s="499"/>
      <c r="M269" s="499"/>
      <c r="N269" s="499"/>
      <c r="O269" s="499"/>
      <c r="P269" s="499"/>
      <c r="Q269" s="499"/>
      <c r="R269" s="499"/>
      <c r="S269" s="499"/>
      <c r="T269" s="499"/>
      <c r="U269" s="499"/>
      <c r="V269" s="499"/>
      <c r="W269" s="499"/>
      <c r="X269" s="499"/>
      <c r="Y269" s="499"/>
      <c r="Z269" s="499"/>
      <c r="AA269" s="499"/>
      <c r="AB269" s="499"/>
      <c r="AC269" s="499"/>
      <c r="AD269" s="500" t="s">
        <v>66</v>
      </c>
      <c r="AE269" s="500"/>
      <c r="AF269" s="500"/>
      <c r="AG269" s="500"/>
      <c r="AH269" s="501"/>
      <c r="AI269" s="501"/>
      <c r="AJ269" s="501"/>
      <c r="AK269" s="501"/>
      <c r="AL269" s="501"/>
      <c r="AM269" s="501"/>
      <c r="AN269" s="501"/>
      <c r="AO269" s="501"/>
      <c r="AP269" s="501"/>
      <c r="AQ269" s="501"/>
      <c r="AR269" s="501"/>
      <c r="AS269" s="261"/>
    </row>
    <row r="270" spans="1:65" s="5" customFormat="1" ht="25.5" hidden="1" customHeight="1">
      <c r="A270" s="499" t="s">
        <v>74</v>
      </c>
      <c r="B270" s="499"/>
      <c r="C270" s="499"/>
      <c r="D270" s="499"/>
      <c r="E270" s="499"/>
      <c r="F270" s="499"/>
      <c r="G270" s="499"/>
      <c r="H270" s="499"/>
      <c r="I270" s="499"/>
      <c r="J270" s="499"/>
      <c r="K270" s="499"/>
      <c r="L270" s="499"/>
      <c r="M270" s="499"/>
      <c r="N270" s="499"/>
      <c r="O270" s="499"/>
      <c r="P270" s="499"/>
      <c r="Q270" s="499"/>
      <c r="R270" s="499"/>
      <c r="S270" s="499"/>
      <c r="T270" s="499"/>
      <c r="U270" s="499"/>
      <c r="V270" s="499"/>
      <c r="W270" s="499"/>
      <c r="X270" s="499"/>
      <c r="Y270" s="499"/>
      <c r="Z270" s="499"/>
      <c r="AA270" s="499"/>
      <c r="AB270" s="499"/>
      <c r="AC270" s="499"/>
      <c r="AD270" s="500" t="s">
        <v>67</v>
      </c>
      <c r="AE270" s="500"/>
      <c r="AF270" s="500"/>
      <c r="AG270" s="500"/>
      <c r="AH270" s="501"/>
      <c r="AI270" s="501"/>
      <c r="AJ270" s="501"/>
      <c r="AK270" s="501"/>
      <c r="AL270" s="501"/>
      <c r="AM270" s="501"/>
      <c r="AN270" s="501"/>
      <c r="AO270" s="501"/>
      <c r="AP270" s="501"/>
      <c r="AQ270" s="501"/>
      <c r="AR270" s="501"/>
      <c r="AS270" s="261"/>
    </row>
    <row r="271" spans="1:65" s="5" customFormat="1" ht="12.75" hidden="1" customHeight="1">
      <c r="A271" s="502" t="s">
        <v>75</v>
      </c>
      <c r="B271" s="503"/>
      <c r="C271" s="503"/>
      <c r="D271" s="503"/>
      <c r="E271" s="503"/>
      <c r="F271" s="503"/>
      <c r="G271" s="503"/>
      <c r="H271" s="503"/>
      <c r="I271" s="503"/>
      <c r="J271" s="503"/>
      <c r="K271" s="503"/>
      <c r="L271" s="503"/>
      <c r="M271" s="503"/>
      <c r="N271" s="503"/>
      <c r="O271" s="503"/>
      <c r="P271" s="503"/>
      <c r="Q271" s="503"/>
      <c r="R271" s="503"/>
      <c r="S271" s="503"/>
      <c r="T271" s="503"/>
      <c r="U271" s="503"/>
      <c r="V271" s="503"/>
      <c r="W271" s="503"/>
      <c r="X271" s="503"/>
      <c r="Y271" s="503"/>
      <c r="Z271" s="503"/>
      <c r="AA271" s="503"/>
      <c r="AB271" s="503"/>
      <c r="AC271" s="504"/>
      <c r="AD271" s="505" t="s">
        <v>68</v>
      </c>
      <c r="AE271" s="506"/>
      <c r="AF271" s="506"/>
      <c r="AG271" s="507"/>
      <c r="AH271" s="508"/>
      <c r="AI271" s="509"/>
      <c r="AJ271" s="509"/>
      <c r="AK271" s="509"/>
      <c r="AL271" s="509"/>
      <c r="AM271" s="509"/>
      <c r="AN271" s="509"/>
      <c r="AO271" s="509"/>
      <c r="AP271" s="509"/>
      <c r="AQ271" s="509"/>
      <c r="AR271" s="510"/>
      <c r="AS271" s="261"/>
    </row>
    <row r="272" spans="1:65" s="5" customFormat="1" ht="12.75" hidden="1" customHeight="1"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263"/>
      <c r="AD272" s="263"/>
      <c r="AE272" s="263"/>
      <c r="AF272" s="263"/>
      <c r="AG272" s="260"/>
      <c r="AH272" s="260"/>
      <c r="AI272" s="260"/>
      <c r="AJ272" s="260"/>
      <c r="AK272" s="260"/>
      <c r="AL272" s="260"/>
      <c r="AM272" s="260"/>
      <c r="AN272" s="260"/>
      <c r="AO272" s="261"/>
      <c r="AP272" s="261"/>
      <c r="AQ272" s="261"/>
      <c r="AR272" s="261"/>
      <c r="AS272" s="261"/>
    </row>
    <row r="273" spans="3:45" hidden="1"/>
    <row r="274" spans="3:45" hidden="1">
      <c r="F274" s="5"/>
      <c r="G274" s="5"/>
      <c r="H274" s="5"/>
      <c r="I274" s="5"/>
      <c r="J274" s="5"/>
      <c r="K274" s="5"/>
    </row>
    <row r="275" spans="3:45" hidden="1">
      <c r="D275" s="14"/>
      <c r="F275" s="14"/>
      <c r="G275" s="14"/>
      <c r="H275" s="14"/>
      <c r="I275" s="14"/>
      <c r="J275" s="14"/>
      <c r="K275" s="14"/>
      <c r="L275" s="6"/>
      <c r="T275" s="253" t="s">
        <v>378</v>
      </c>
      <c r="W275" s="7"/>
      <c r="X275" s="7"/>
      <c r="Y275" s="7"/>
      <c r="Z275" s="7"/>
      <c r="AA275" s="7"/>
      <c r="AD275" s="7"/>
      <c r="AE275" s="7"/>
      <c r="AF275" s="7"/>
      <c r="AG275" s="7"/>
      <c r="AH275" s="7"/>
      <c r="AI275" s="7"/>
      <c r="AJ275" s="7"/>
      <c r="AS275" s="3"/>
    </row>
    <row r="276" spans="3:45" hidden="1">
      <c r="C276" s="5"/>
      <c r="D276" s="5"/>
      <c r="E276" s="5"/>
      <c r="F276" s="5"/>
      <c r="G276" s="5"/>
      <c r="H276" s="5"/>
      <c r="I276" s="5"/>
      <c r="J276" s="5"/>
      <c r="K276" s="5"/>
      <c r="W276" s="1"/>
      <c r="X276" s="264"/>
      <c r="Y276" s="265" t="s">
        <v>34</v>
      </c>
      <c r="Z276" s="264"/>
      <c r="AA276" s="1"/>
      <c r="AB276" s="1"/>
      <c r="AC276" s="1"/>
      <c r="AD276" s="266" t="s">
        <v>35</v>
      </c>
      <c r="AE276" s="266"/>
      <c r="AF276" s="266"/>
      <c r="AG276" s="1"/>
      <c r="AH276" s="1"/>
      <c r="AI276" s="1"/>
      <c r="AJ276" s="1"/>
      <c r="AK276" s="1"/>
      <c r="AL276" s="1"/>
      <c r="AM276" s="1"/>
      <c r="AS276" s="3"/>
    </row>
    <row r="277" spans="3:45" hidden="1">
      <c r="C277" s="5"/>
      <c r="D277" s="5"/>
      <c r="E277" s="5"/>
      <c r="F277" s="5"/>
      <c r="G277" s="5"/>
      <c r="H277" s="5"/>
      <c r="I277" s="5"/>
      <c r="J277" s="5"/>
      <c r="K277" s="253"/>
      <c r="R277" s="498" t="s">
        <v>374</v>
      </c>
      <c r="S277" s="498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S277" s="3"/>
    </row>
    <row r="278" spans="3:45" hidden="1">
      <c r="F278" s="5"/>
      <c r="G278" s="5"/>
      <c r="H278" s="5"/>
      <c r="I278" s="5"/>
      <c r="J278" s="5"/>
      <c r="K278" s="253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S278" s="3"/>
    </row>
    <row r="279" spans="3:45" hidden="1">
      <c r="K279" s="246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S279" s="3"/>
    </row>
    <row r="280" spans="3:45" hidden="1">
      <c r="T280" s="246" t="s">
        <v>379</v>
      </c>
      <c r="W280" s="267"/>
      <c r="X280" s="267"/>
      <c r="Y280" s="268"/>
      <c r="Z280" s="268"/>
      <c r="AA280" s="267"/>
      <c r="AB280" s="1"/>
      <c r="AC280" s="1"/>
      <c r="AD280" s="269"/>
      <c r="AE280" s="269"/>
      <c r="AF280" s="269"/>
      <c r="AG280" s="267"/>
      <c r="AH280" s="267"/>
      <c r="AI280" s="267"/>
      <c r="AJ280" s="267"/>
      <c r="AK280" s="1"/>
      <c r="AL280" s="1"/>
      <c r="AM280" s="1"/>
      <c r="AS280" s="3"/>
    </row>
    <row r="281" spans="3:45" hidden="1">
      <c r="W281" s="1"/>
      <c r="X281" s="1"/>
      <c r="Y281" s="265" t="s">
        <v>34</v>
      </c>
      <c r="Z281" s="264"/>
      <c r="AA281" s="1"/>
      <c r="AB281" s="1"/>
      <c r="AC281" s="1"/>
      <c r="AD281" s="270" t="s">
        <v>35</v>
      </c>
      <c r="AE281" s="265"/>
      <c r="AF281" s="265"/>
      <c r="AG281" s="1"/>
      <c r="AH281" s="1"/>
      <c r="AI281" s="1"/>
      <c r="AJ281" s="1"/>
      <c r="AK281" s="1"/>
      <c r="AL281" s="1"/>
      <c r="AM281" s="1"/>
      <c r="AS281" s="3"/>
    </row>
    <row r="282" spans="3:45" hidden="1">
      <c r="K282" s="246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S282" s="3"/>
    </row>
    <row r="283" spans="3:45" hidden="1">
      <c r="K283" s="246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S283" s="3"/>
    </row>
    <row r="284" spans="3:45" hidden="1">
      <c r="L284" s="246" t="s">
        <v>375</v>
      </c>
      <c r="N284" s="7"/>
      <c r="O284" s="7"/>
      <c r="P284" s="7"/>
      <c r="Q284" s="7"/>
      <c r="R284" s="7"/>
      <c r="S284" s="7"/>
      <c r="T284" s="7" t="s">
        <v>376</v>
      </c>
      <c r="W284" s="267"/>
      <c r="X284" s="267"/>
      <c r="Y284" s="267"/>
      <c r="Z284" s="267"/>
      <c r="AA284" s="267"/>
      <c r="AB284" s="1"/>
      <c r="AC284" s="1"/>
      <c r="AD284" s="269"/>
      <c r="AE284" s="269"/>
      <c r="AF284" s="269"/>
      <c r="AG284" s="267"/>
      <c r="AH284" s="267"/>
      <c r="AI284" s="267"/>
      <c r="AJ284" s="267"/>
      <c r="AK284" s="267"/>
      <c r="AL284" s="267"/>
      <c r="AM284" s="1"/>
      <c r="AS284" s="3"/>
    </row>
    <row r="285" spans="3:45" hidden="1">
      <c r="N285" s="1"/>
      <c r="O285" s="1"/>
      <c r="P285" s="1"/>
      <c r="Q285" s="1"/>
      <c r="R285" s="1"/>
      <c r="S285" s="1"/>
      <c r="T285" s="271" t="s">
        <v>36</v>
      </c>
      <c r="W285" s="1"/>
      <c r="X285" s="1"/>
      <c r="Y285" s="475" t="s">
        <v>34</v>
      </c>
      <c r="Z285" s="1"/>
      <c r="AA285" s="1"/>
      <c r="AB285" s="1"/>
      <c r="AC285" s="1"/>
      <c r="AD285" s="270" t="s">
        <v>377</v>
      </c>
      <c r="AE285" s="265"/>
      <c r="AF285" s="265"/>
      <c r="AG285" s="1"/>
      <c r="AH285" s="1"/>
      <c r="AI285" s="1"/>
      <c r="AJ285" s="1"/>
      <c r="AK285" s="1"/>
      <c r="AL285" s="1"/>
      <c r="AM285" s="1"/>
      <c r="AS285" s="3"/>
    </row>
    <row r="286" spans="3:45">
      <c r="C286" s="1"/>
      <c r="D286" s="1"/>
      <c r="E286" s="1"/>
      <c r="F286" s="1"/>
      <c r="G286" s="1"/>
      <c r="H286" s="1"/>
      <c r="I286" s="1"/>
      <c r="J286" s="1"/>
      <c r="K286" s="271"/>
      <c r="AS286" s="3"/>
    </row>
  </sheetData>
  <mergeCells count="1327">
    <mergeCell ref="AG2:AS2"/>
    <mergeCell ref="AG3:AS3"/>
    <mergeCell ref="AJ4:AS4"/>
    <mergeCell ref="AK9:AS9"/>
    <mergeCell ref="AJ10:AS10"/>
    <mergeCell ref="A14:AS14"/>
    <mergeCell ref="Q27:AJ27"/>
    <mergeCell ref="I43:L43"/>
    <mergeCell ref="AM48:AP48"/>
    <mergeCell ref="AM49:AP49"/>
    <mergeCell ref="AN52:AS52"/>
    <mergeCell ref="A53:AS53"/>
    <mergeCell ref="Q24:AJ24"/>
    <mergeCell ref="AP24:AS24"/>
    <mergeCell ref="Q25:AJ25"/>
    <mergeCell ref="AP25:AS25"/>
    <mergeCell ref="Q26:AJ26"/>
    <mergeCell ref="AP26:AS26"/>
    <mergeCell ref="A15:AS15"/>
    <mergeCell ref="A16:AS16"/>
    <mergeCell ref="N20:AJ20"/>
    <mergeCell ref="AP20:AS20"/>
    <mergeCell ref="N21:AJ21"/>
    <mergeCell ref="AP21:AS22"/>
    <mergeCell ref="N22:AJ23"/>
    <mergeCell ref="AP23:AS23"/>
    <mergeCell ref="AK8:AS8"/>
    <mergeCell ref="A38:AS38"/>
    <mergeCell ref="A39:AS39"/>
    <mergeCell ref="A61:C62"/>
    <mergeCell ref="D61:AJ61"/>
    <mergeCell ref="AK61:AR62"/>
    <mergeCell ref="D62:AJ62"/>
    <mergeCell ref="A63:C63"/>
    <mergeCell ref="D63:AJ63"/>
    <mergeCell ref="AK63:AR63"/>
    <mergeCell ref="A58:C58"/>
    <mergeCell ref="D58:AJ58"/>
    <mergeCell ref="AK58:AR58"/>
    <mergeCell ref="A59:C60"/>
    <mergeCell ref="D59:AJ59"/>
    <mergeCell ref="AK59:AR60"/>
    <mergeCell ref="D60:AJ60"/>
    <mergeCell ref="A54:AS54"/>
    <mergeCell ref="A55:AS55"/>
    <mergeCell ref="A56:C56"/>
    <mergeCell ref="D56:AJ56"/>
    <mergeCell ref="AK56:AR56"/>
    <mergeCell ref="A57:C57"/>
    <mergeCell ref="D57:AJ57"/>
    <mergeCell ref="AK57:AR57"/>
    <mergeCell ref="A71:C71"/>
    <mergeCell ref="D71:AJ71"/>
    <mergeCell ref="AK71:AR71"/>
    <mergeCell ref="A72:C72"/>
    <mergeCell ref="D72:AJ72"/>
    <mergeCell ref="AK72:AR72"/>
    <mergeCell ref="A67:C68"/>
    <mergeCell ref="D67:AJ67"/>
    <mergeCell ref="AK67:AR68"/>
    <mergeCell ref="D68:AJ68"/>
    <mergeCell ref="A69:C70"/>
    <mergeCell ref="D69:AJ69"/>
    <mergeCell ref="AK69:AR70"/>
    <mergeCell ref="D70:AJ70"/>
    <mergeCell ref="A64:C65"/>
    <mergeCell ref="D64:AJ64"/>
    <mergeCell ref="AK64:AR65"/>
    <mergeCell ref="D65:AJ65"/>
    <mergeCell ref="A66:C66"/>
    <mergeCell ref="D66:AJ66"/>
    <mergeCell ref="AK66:AR66"/>
    <mergeCell ref="A78:C79"/>
    <mergeCell ref="D78:AJ78"/>
    <mergeCell ref="AK78:AR79"/>
    <mergeCell ref="D79:AJ79"/>
    <mergeCell ref="AN81:AS81"/>
    <mergeCell ref="A82:AS82"/>
    <mergeCell ref="A75:C75"/>
    <mergeCell ref="D75:AJ75"/>
    <mergeCell ref="AK75:AR75"/>
    <mergeCell ref="A76:C77"/>
    <mergeCell ref="D76:AJ76"/>
    <mergeCell ref="AK76:AR77"/>
    <mergeCell ref="D77:AJ77"/>
    <mergeCell ref="A73:C73"/>
    <mergeCell ref="D73:AJ73"/>
    <mergeCell ref="AK73:AR73"/>
    <mergeCell ref="A74:C74"/>
    <mergeCell ref="D74:AJ74"/>
    <mergeCell ref="AK74:AR74"/>
    <mergeCell ref="AH86:AK87"/>
    <mergeCell ref="AL86:AS86"/>
    <mergeCell ref="AL87:AO87"/>
    <mergeCell ref="AP87:AS87"/>
    <mergeCell ref="A88:I88"/>
    <mergeCell ref="J88:L88"/>
    <mergeCell ref="M88:O88"/>
    <mergeCell ref="P88:T88"/>
    <mergeCell ref="U88:Y88"/>
    <mergeCell ref="Z88:AC88"/>
    <mergeCell ref="A83:AS83"/>
    <mergeCell ref="A84:I87"/>
    <mergeCell ref="J84:L87"/>
    <mergeCell ref="M84:O87"/>
    <mergeCell ref="P84:AS84"/>
    <mergeCell ref="P85:T87"/>
    <mergeCell ref="U85:AS85"/>
    <mergeCell ref="U86:Y87"/>
    <mergeCell ref="Z86:AC87"/>
    <mergeCell ref="AD86:AG87"/>
    <mergeCell ref="Z91:AC92"/>
    <mergeCell ref="AD91:AG92"/>
    <mergeCell ref="AH91:AK92"/>
    <mergeCell ref="AL91:AO92"/>
    <mergeCell ref="AP91:AS92"/>
    <mergeCell ref="A92:I92"/>
    <mergeCell ref="Z90:AC90"/>
    <mergeCell ref="AD90:AG90"/>
    <mergeCell ref="AH90:AK90"/>
    <mergeCell ref="AL90:AO90"/>
    <mergeCell ref="AP90:AS90"/>
    <mergeCell ref="A91:I91"/>
    <mergeCell ref="J91:L92"/>
    <mergeCell ref="M91:O92"/>
    <mergeCell ref="P91:T92"/>
    <mergeCell ref="U91:Y92"/>
    <mergeCell ref="AD88:AG88"/>
    <mergeCell ref="AH88:AK88"/>
    <mergeCell ref="AL88:AO88"/>
    <mergeCell ref="AP88:AS88"/>
    <mergeCell ref="A89:AS89"/>
    <mergeCell ref="A90:I90"/>
    <mergeCell ref="J90:L90"/>
    <mergeCell ref="M90:O90"/>
    <mergeCell ref="P90:T90"/>
    <mergeCell ref="U90:Y90"/>
    <mergeCell ref="AD94:AG95"/>
    <mergeCell ref="AH94:AK95"/>
    <mergeCell ref="AL94:AO95"/>
    <mergeCell ref="AP94:AS95"/>
    <mergeCell ref="A95:I95"/>
    <mergeCell ref="A96:I96"/>
    <mergeCell ref="J96:L96"/>
    <mergeCell ref="M96:O96"/>
    <mergeCell ref="P96:T96"/>
    <mergeCell ref="U96:Y96"/>
    <mergeCell ref="AD93:AG93"/>
    <mergeCell ref="AH93:AK93"/>
    <mergeCell ref="AL93:AO93"/>
    <mergeCell ref="AP93:AS93"/>
    <mergeCell ref="A94:I94"/>
    <mergeCell ref="J94:L95"/>
    <mergeCell ref="M94:O95"/>
    <mergeCell ref="P94:T95"/>
    <mergeCell ref="U94:Y95"/>
    <mergeCell ref="Z94:AC95"/>
    <mergeCell ref="A93:I93"/>
    <mergeCell ref="J93:L93"/>
    <mergeCell ref="M93:O93"/>
    <mergeCell ref="P93:T93"/>
    <mergeCell ref="U93:Y93"/>
    <mergeCell ref="Z93:AC93"/>
    <mergeCell ref="Z97:AC97"/>
    <mergeCell ref="AD97:AG97"/>
    <mergeCell ref="AH97:AK97"/>
    <mergeCell ref="AL97:AO97"/>
    <mergeCell ref="AP97:AS97"/>
    <mergeCell ref="A98:I98"/>
    <mergeCell ref="J98:L98"/>
    <mergeCell ref="M98:O98"/>
    <mergeCell ref="P98:T98"/>
    <mergeCell ref="U98:Y98"/>
    <mergeCell ref="Z96:AC96"/>
    <mergeCell ref="AD96:AG96"/>
    <mergeCell ref="AH96:AK96"/>
    <mergeCell ref="AL96:AO96"/>
    <mergeCell ref="AP96:AS96"/>
    <mergeCell ref="A97:I97"/>
    <mergeCell ref="J97:L97"/>
    <mergeCell ref="M97:O97"/>
    <mergeCell ref="P97:T97"/>
    <mergeCell ref="U97:Y97"/>
    <mergeCell ref="Z99:AC99"/>
    <mergeCell ref="AD99:AG99"/>
    <mergeCell ref="AH99:AK99"/>
    <mergeCell ref="AL99:AO99"/>
    <mergeCell ref="AP99:AS99"/>
    <mergeCell ref="A100:I100"/>
    <mergeCell ref="J100:L100"/>
    <mergeCell ref="M100:O100"/>
    <mergeCell ref="P100:T100"/>
    <mergeCell ref="U100:Y100"/>
    <mergeCell ref="Z98:AC98"/>
    <mergeCell ref="AD98:AG98"/>
    <mergeCell ref="AH98:AK98"/>
    <mergeCell ref="AL98:AO98"/>
    <mergeCell ref="AP98:AS98"/>
    <mergeCell ref="A99:I99"/>
    <mergeCell ref="J99:L99"/>
    <mergeCell ref="M99:O99"/>
    <mergeCell ref="P99:T99"/>
    <mergeCell ref="U99:Y99"/>
    <mergeCell ref="Z101:AC101"/>
    <mergeCell ref="AD101:AG101"/>
    <mergeCell ref="AH101:AK101"/>
    <mergeCell ref="AL101:AO101"/>
    <mergeCell ref="AP101:AS101"/>
    <mergeCell ref="A102:I102"/>
    <mergeCell ref="J102:L103"/>
    <mergeCell ref="M102:O103"/>
    <mergeCell ref="P102:T103"/>
    <mergeCell ref="U102:Y103"/>
    <mergeCell ref="Z100:AC100"/>
    <mergeCell ref="AD100:AG100"/>
    <mergeCell ref="AH100:AK100"/>
    <mergeCell ref="AL100:AO100"/>
    <mergeCell ref="AP100:AS100"/>
    <mergeCell ref="A101:I101"/>
    <mergeCell ref="J101:L101"/>
    <mergeCell ref="M101:O101"/>
    <mergeCell ref="P101:T101"/>
    <mergeCell ref="U101:Y101"/>
    <mergeCell ref="AD104:AG104"/>
    <mergeCell ref="AH104:AK104"/>
    <mergeCell ref="AL104:AO104"/>
    <mergeCell ref="AP104:AS104"/>
    <mergeCell ref="A105:I105"/>
    <mergeCell ref="J105:L105"/>
    <mergeCell ref="M105:O105"/>
    <mergeCell ref="P105:T105"/>
    <mergeCell ref="U105:Y105"/>
    <mergeCell ref="Z105:AC105"/>
    <mergeCell ref="A104:I104"/>
    <mergeCell ref="J104:L104"/>
    <mergeCell ref="M104:O104"/>
    <mergeCell ref="P104:T104"/>
    <mergeCell ref="U104:Y104"/>
    <mergeCell ref="Z104:AC104"/>
    <mergeCell ref="Z102:AC103"/>
    <mergeCell ref="AD102:AG103"/>
    <mergeCell ref="AH102:AK103"/>
    <mergeCell ref="AL102:AO103"/>
    <mergeCell ref="AP102:AS103"/>
    <mergeCell ref="A103:I103"/>
    <mergeCell ref="AD106:AG107"/>
    <mergeCell ref="AH106:AK107"/>
    <mergeCell ref="AL106:AO107"/>
    <mergeCell ref="AP106:AS107"/>
    <mergeCell ref="A107:I107"/>
    <mergeCell ref="A108:I108"/>
    <mergeCell ref="J108:L109"/>
    <mergeCell ref="M108:O109"/>
    <mergeCell ref="P108:T109"/>
    <mergeCell ref="U108:Y109"/>
    <mergeCell ref="AD105:AG105"/>
    <mergeCell ref="AH105:AK105"/>
    <mergeCell ref="AL105:AO105"/>
    <mergeCell ref="AP105:AS105"/>
    <mergeCell ref="A106:I106"/>
    <mergeCell ref="J106:L107"/>
    <mergeCell ref="M106:O107"/>
    <mergeCell ref="P106:T107"/>
    <mergeCell ref="U106:Y107"/>
    <mergeCell ref="Z106:AC107"/>
    <mergeCell ref="AD110:AG111"/>
    <mergeCell ref="AH110:AK111"/>
    <mergeCell ref="AL110:AO111"/>
    <mergeCell ref="AP110:AS111"/>
    <mergeCell ref="A111:I111"/>
    <mergeCell ref="A112:I112"/>
    <mergeCell ref="J112:L112"/>
    <mergeCell ref="M112:O112"/>
    <mergeCell ref="P112:T112"/>
    <mergeCell ref="U112:Y112"/>
    <mergeCell ref="A110:I110"/>
    <mergeCell ref="J110:L111"/>
    <mergeCell ref="M110:O111"/>
    <mergeCell ref="P110:T111"/>
    <mergeCell ref="U110:Y111"/>
    <mergeCell ref="Z110:AC111"/>
    <mergeCell ref="Z108:AC109"/>
    <mergeCell ref="AD108:AG109"/>
    <mergeCell ref="AH108:AK109"/>
    <mergeCell ref="AL108:AO109"/>
    <mergeCell ref="AP108:AS109"/>
    <mergeCell ref="A109:I109"/>
    <mergeCell ref="Z113:AC113"/>
    <mergeCell ref="AD113:AG113"/>
    <mergeCell ref="AH113:AK113"/>
    <mergeCell ref="AL113:AO113"/>
    <mergeCell ref="AP113:AS113"/>
    <mergeCell ref="A114:I114"/>
    <mergeCell ref="J114:L114"/>
    <mergeCell ref="M114:O114"/>
    <mergeCell ref="P114:T114"/>
    <mergeCell ref="U114:Y114"/>
    <mergeCell ref="Z112:AC112"/>
    <mergeCell ref="AD112:AG112"/>
    <mergeCell ref="AH112:AK112"/>
    <mergeCell ref="AL112:AO112"/>
    <mergeCell ref="AP112:AS112"/>
    <mergeCell ref="A113:I113"/>
    <mergeCell ref="J113:L113"/>
    <mergeCell ref="M113:O113"/>
    <mergeCell ref="P113:T113"/>
    <mergeCell ref="U113:Y113"/>
    <mergeCell ref="Z115:AC115"/>
    <mergeCell ref="AD115:AG115"/>
    <mergeCell ref="AH115:AK115"/>
    <mergeCell ref="AL115:AO115"/>
    <mergeCell ref="AP115:AS115"/>
    <mergeCell ref="A116:I116"/>
    <mergeCell ref="J116:L117"/>
    <mergeCell ref="M116:O117"/>
    <mergeCell ref="P116:T117"/>
    <mergeCell ref="U116:Y117"/>
    <mergeCell ref="Z114:AC114"/>
    <mergeCell ref="AD114:AG114"/>
    <mergeCell ref="AH114:AK114"/>
    <mergeCell ref="AL114:AO114"/>
    <mergeCell ref="AP114:AS114"/>
    <mergeCell ref="A115:I115"/>
    <mergeCell ref="J115:L115"/>
    <mergeCell ref="M115:O115"/>
    <mergeCell ref="P115:T115"/>
    <mergeCell ref="U115:Y115"/>
    <mergeCell ref="AD118:AG118"/>
    <mergeCell ref="AH118:AK118"/>
    <mergeCell ref="AL118:AO118"/>
    <mergeCell ref="AP118:AS118"/>
    <mergeCell ref="A119:I119"/>
    <mergeCell ref="J119:L119"/>
    <mergeCell ref="M119:O119"/>
    <mergeCell ref="P119:T119"/>
    <mergeCell ref="U119:Y119"/>
    <mergeCell ref="Z119:AC119"/>
    <mergeCell ref="A118:I118"/>
    <mergeCell ref="J118:L118"/>
    <mergeCell ref="M118:O118"/>
    <mergeCell ref="P118:T118"/>
    <mergeCell ref="U118:Y118"/>
    <mergeCell ref="Z118:AC118"/>
    <mergeCell ref="Z116:AC117"/>
    <mergeCell ref="AD116:AG117"/>
    <mergeCell ref="AH116:AK117"/>
    <mergeCell ref="AL116:AO117"/>
    <mergeCell ref="AP116:AS117"/>
    <mergeCell ref="A117:I117"/>
    <mergeCell ref="AD120:AG120"/>
    <mergeCell ref="AH120:AK120"/>
    <mergeCell ref="AL120:AO120"/>
    <mergeCell ref="AP120:AS120"/>
    <mergeCell ref="A121:I121"/>
    <mergeCell ref="J121:L122"/>
    <mergeCell ref="M121:O122"/>
    <mergeCell ref="P121:T122"/>
    <mergeCell ref="U121:Y122"/>
    <mergeCell ref="Z121:AC122"/>
    <mergeCell ref="AD119:AG119"/>
    <mergeCell ref="AH119:AK119"/>
    <mergeCell ref="AL119:AO119"/>
    <mergeCell ref="AP119:AS119"/>
    <mergeCell ref="A120:I120"/>
    <mergeCell ref="J120:L120"/>
    <mergeCell ref="M120:O120"/>
    <mergeCell ref="P120:T120"/>
    <mergeCell ref="U120:Y120"/>
    <mergeCell ref="Z120:AC120"/>
    <mergeCell ref="Z123:AC123"/>
    <mergeCell ref="AD123:AG123"/>
    <mergeCell ref="AH123:AK123"/>
    <mergeCell ref="AL123:AO123"/>
    <mergeCell ref="AP123:AS123"/>
    <mergeCell ref="A124:I124"/>
    <mergeCell ref="J124:L125"/>
    <mergeCell ref="M124:O125"/>
    <mergeCell ref="P124:T125"/>
    <mergeCell ref="U124:Y125"/>
    <mergeCell ref="AD121:AG122"/>
    <mergeCell ref="AH121:AK122"/>
    <mergeCell ref="AL121:AO122"/>
    <mergeCell ref="AP121:AS122"/>
    <mergeCell ref="A122:I122"/>
    <mergeCell ref="A123:I123"/>
    <mergeCell ref="J123:L123"/>
    <mergeCell ref="M123:O123"/>
    <mergeCell ref="P123:T123"/>
    <mergeCell ref="U123:Y123"/>
    <mergeCell ref="AD126:AG126"/>
    <mergeCell ref="AH126:AK126"/>
    <mergeCell ref="AL126:AO126"/>
    <mergeCell ref="AP126:AS126"/>
    <mergeCell ref="A127:I127"/>
    <mergeCell ref="J127:L127"/>
    <mergeCell ref="M127:O127"/>
    <mergeCell ref="P127:T127"/>
    <mergeCell ref="U127:Y127"/>
    <mergeCell ref="Z127:AC127"/>
    <mergeCell ref="A126:I126"/>
    <mergeCell ref="J126:L126"/>
    <mergeCell ref="M126:O126"/>
    <mergeCell ref="P126:T126"/>
    <mergeCell ref="U126:Y126"/>
    <mergeCell ref="Z126:AC126"/>
    <mergeCell ref="Z124:AC125"/>
    <mergeCell ref="AD124:AG125"/>
    <mergeCell ref="AH124:AK125"/>
    <mergeCell ref="AL124:AO125"/>
    <mergeCell ref="AP124:AS125"/>
    <mergeCell ref="A125:I125"/>
    <mergeCell ref="AD128:AG128"/>
    <mergeCell ref="AH128:AK128"/>
    <mergeCell ref="AL128:AO128"/>
    <mergeCell ref="AP128:AS128"/>
    <mergeCell ref="A129:I129"/>
    <mergeCell ref="J129:L130"/>
    <mergeCell ref="M129:O130"/>
    <mergeCell ref="P129:T130"/>
    <mergeCell ref="U129:Y130"/>
    <mergeCell ref="Z129:AC130"/>
    <mergeCell ref="AD127:AG127"/>
    <mergeCell ref="AH127:AK127"/>
    <mergeCell ref="AL127:AO127"/>
    <mergeCell ref="AP127:AS127"/>
    <mergeCell ref="A128:I128"/>
    <mergeCell ref="J128:L128"/>
    <mergeCell ref="M128:O128"/>
    <mergeCell ref="P128:T128"/>
    <mergeCell ref="U128:Y128"/>
    <mergeCell ref="Z128:AC128"/>
    <mergeCell ref="Z131:AC131"/>
    <mergeCell ref="AD131:AG131"/>
    <mergeCell ref="AH131:AK131"/>
    <mergeCell ref="AL131:AO131"/>
    <mergeCell ref="AP131:AS131"/>
    <mergeCell ref="A132:I132"/>
    <mergeCell ref="J132:L132"/>
    <mergeCell ref="M132:O132"/>
    <mergeCell ref="P132:T132"/>
    <mergeCell ref="U132:Y132"/>
    <mergeCell ref="AD129:AG130"/>
    <mergeCell ref="AH129:AK130"/>
    <mergeCell ref="AL129:AO130"/>
    <mergeCell ref="AP129:AS130"/>
    <mergeCell ref="A130:I130"/>
    <mergeCell ref="A131:I131"/>
    <mergeCell ref="J131:L131"/>
    <mergeCell ref="M131:O131"/>
    <mergeCell ref="P131:T131"/>
    <mergeCell ref="U131:Y131"/>
    <mergeCell ref="U134:AS134"/>
    <mergeCell ref="U135:Y136"/>
    <mergeCell ref="Z135:AC136"/>
    <mergeCell ref="AD135:AG136"/>
    <mergeCell ref="AH135:AK136"/>
    <mergeCell ref="AL135:AS135"/>
    <mergeCell ref="AL136:AO136"/>
    <mergeCell ref="AP136:AS136"/>
    <mergeCell ref="Z132:AC132"/>
    <mergeCell ref="AD132:AG132"/>
    <mergeCell ref="AH132:AK132"/>
    <mergeCell ref="AL132:AO132"/>
    <mergeCell ref="AP132:AS132"/>
    <mergeCell ref="A133:I136"/>
    <mergeCell ref="J133:L136"/>
    <mergeCell ref="M133:O136"/>
    <mergeCell ref="P133:AS133"/>
    <mergeCell ref="P134:T136"/>
    <mergeCell ref="Z140:AC141"/>
    <mergeCell ref="AD140:AG141"/>
    <mergeCell ref="AH140:AK141"/>
    <mergeCell ref="AL140:AO141"/>
    <mergeCell ref="AP140:AS141"/>
    <mergeCell ref="A141:I141"/>
    <mergeCell ref="Z139:AC139"/>
    <mergeCell ref="AD139:AG139"/>
    <mergeCell ref="AH139:AK139"/>
    <mergeCell ref="AL139:AO139"/>
    <mergeCell ref="AP139:AS139"/>
    <mergeCell ref="A140:I140"/>
    <mergeCell ref="J140:L141"/>
    <mergeCell ref="M140:O141"/>
    <mergeCell ref="P140:T141"/>
    <mergeCell ref="U140:Y141"/>
    <mergeCell ref="AD137:AG137"/>
    <mergeCell ref="AH137:AK137"/>
    <mergeCell ref="AL137:AO137"/>
    <mergeCell ref="AP137:AS137"/>
    <mergeCell ref="A138:AS138"/>
    <mergeCell ref="A139:I139"/>
    <mergeCell ref="J139:L139"/>
    <mergeCell ref="M139:O139"/>
    <mergeCell ref="P139:T139"/>
    <mergeCell ref="U139:Y139"/>
    <mergeCell ref="A137:I137"/>
    <mergeCell ref="J137:L137"/>
    <mergeCell ref="M137:O137"/>
    <mergeCell ref="P137:T137"/>
    <mergeCell ref="U137:Y137"/>
    <mergeCell ref="Z137:AC137"/>
    <mergeCell ref="AD143:AG144"/>
    <mergeCell ref="AH143:AK144"/>
    <mergeCell ref="AL143:AO144"/>
    <mergeCell ref="AP143:AS144"/>
    <mergeCell ref="A144:I144"/>
    <mergeCell ref="A145:I145"/>
    <mergeCell ref="J145:L145"/>
    <mergeCell ref="M145:O145"/>
    <mergeCell ref="P145:T145"/>
    <mergeCell ref="U145:Y145"/>
    <mergeCell ref="AD142:AG142"/>
    <mergeCell ref="AH142:AK142"/>
    <mergeCell ref="AL142:AO142"/>
    <mergeCell ref="AP142:AS142"/>
    <mergeCell ref="A143:I143"/>
    <mergeCell ref="J143:L144"/>
    <mergeCell ref="M143:O144"/>
    <mergeCell ref="P143:T144"/>
    <mergeCell ref="U143:Y144"/>
    <mergeCell ref="Z143:AC144"/>
    <mergeCell ref="A142:I142"/>
    <mergeCell ref="J142:L142"/>
    <mergeCell ref="M142:O142"/>
    <mergeCell ref="P142:T142"/>
    <mergeCell ref="U142:Y142"/>
    <mergeCell ref="Z142:AC142"/>
    <mergeCell ref="Z146:AC146"/>
    <mergeCell ref="AD146:AG146"/>
    <mergeCell ref="AH146:AK146"/>
    <mergeCell ref="AL146:AO146"/>
    <mergeCell ref="AP146:AS146"/>
    <mergeCell ref="A147:I147"/>
    <mergeCell ref="J147:L147"/>
    <mergeCell ref="M147:O147"/>
    <mergeCell ref="P147:T147"/>
    <mergeCell ref="U147:Y147"/>
    <mergeCell ref="Z145:AC145"/>
    <mergeCell ref="AD145:AG145"/>
    <mergeCell ref="AH145:AK145"/>
    <mergeCell ref="AL145:AO145"/>
    <mergeCell ref="AP145:AS145"/>
    <mergeCell ref="A146:I146"/>
    <mergeCell ref="J146:L146"/>
    <mergeCell ref="M146:O146"/>
    <mergeCell ref="P146:T146"/>
    <mergeCell ref="U146:Y146"/>
    <mergeCell ref="Z148:AC148"/>
    <mergeCell ref="AD148:AG148"/>
    <mergeCell ref="AH148:AK148"/>
    <mergeCell ref="AL148:AO148"/>
    <mergeCell ref="AP148:AS148"/>
    <mergeCell ref="A149:I149"/>
    <mergeCell ref="J149:L149"/>
    <mergeCell ref="M149:O149"/>
    <mergeCell ref="P149:T149"/>
    <mergeCell ref="U149:Y149"/>
    <mergeCell ref="Z147:AC147"/>
    <mergeCell ref="AD147:AG147"/>
    <mergeCell ref="AH147:AK147"/>
    <mergeCell ref="AL147:AO147"/>
    <mergeCell ref="AP147:AS147"/>
    <mergeCell ref="A148:I148"/>
    <mergeCell ref="J148:L148"/>
    <mergeCell ref="M148:O148"/>
    <mergeCell ref="P148:T148"/>
    <mergeCell ref="U148:Y148"/>
    <mergeCell ref="Z150:AC150"/>
    <mergeCell ref="AD150:AG150"/>
    <mergeCell ref="AH150:AK150"/>
    <mergeCell ref="AL150:AO150"/>
    <mergeCell ref="AP150:AS150"/>
    <mergeCell ref="A151:I151"/>
    <mergeCell ref="J151:L152"/>
    <mergeCell ref="M151:O152"/>
    <mergeCell ref="P151:T152"/>
    <mergeCell ref="U151:Y152"/>
    <mergeCell ref="Z149:AC149"/>
    <mergeCell ref="AD149:AG149"/>
    <mergeCell ref="AH149:AK149"/>
    <mergeCell ref="AL149:AO149"/>
    <mergeCell ref="AP149:AS149"/>
    <mergeCell ref="A150:I150"/>
    <mergeCell ref="J150:L150"/>
    <mergeCell ref="M150:O150"/>
    <mergeCell ref="P150:T150"/>
    <mergeCell ref="U150:Y150"/>
    <mergeCell ref="AD153:AG153"/>
    <mergeCell ref="AH153:AK153"/>
    <mergeCell ref="AL153:AO153"/>
    <mergeCell ref="AP153:AS153"/>
    <mergeCell ref="A154:I154"/>
    <mergeCell ref="J154:L154"/>
    <mergeCell ref="M154:O154"/>
    <mergeCell ref="P154:T154"/>
    <mergeCell ref="U154:Y154"/>
    <mergeCell ref="Z154:AC154"/>
    <mergeCell ref="A153:I153"/>
    <mergeCell ref="J153:L153"/>
    <mergeCell ref="M153:O153"/>
    <mergeCell ref="P153:T153"/>
    <mergeCell ref="U153:Y153"/>
    <mergeCell ref="Z153:AC153"/>
    <mergeCell ref="Z151:AC152"/>
    <mergeCell ref="AD151:AG152"/>
    <mergeCell ref="AH151:AK152"/>
    <mergeCell ref="AL151:AO152"/>
    <mergeCell ref="AP151:AS152"/>
    <mergeCell ref="A152:I152"/>
    <mergeCell ref="AD155:AG156"/>
    <mergeCell ref="AH155:AK156"/>
    <mergeCell ref="AL155:AO156"/>
    <mergeCell ref="AP155:AS156"/>
    <mergeCell ref="A156:I156"/>
    <mergeCell ref="A157:I157"/>
    <mergeCell ref="J157:L158"/>
    <mergeCell ref="M157:O158"/>
    <mergeCell ref="P157:T158"/>
    <mergeCell ref="U157:Y158"/>
    <mergeCell ref="AD154:AG154"/>
    <mergeCell ref="AH154:AK154"/>
    <mergeCell ref="AL154:AO154"/>
    <mergeCell ref="AP154:AS154"/>
    <mergeCell ref="A155:I155"/>
    <mergeCell ref="J155:L156"/>
    <mergeCell ref="M155:O156"/>
    <mergeCell ref="P155:T156"/>
    <mergeCell ref="U155:Y156"/>
    <mergeCell ref="Z155:AC156"/>
    <mergeCell ref="AD159:AG160"/>
    <mergeCell ref="AH159:AK160"/>
    <mergeCell ref="AL159:AO160"/>
    <mergeCell ref="AP159:AS160"/>
    <mergeCell ref="A160:I160"/>
    <mergeCell ref="A161:I161"/>
    <mergeCell ref="J161:L161"/>
    <mergeCell ref="M161:O161"/>
    <mergeCell ref="P161:T161"/>
    <mergeCell ref="U161:Y161"/>
    <mergeCell ref="A159:I159"/>
    <mergeCell ref="J159:L160"/>
    <mergeCell ref="M159:O160"/>
    <mergeCell ref="P159:T160"/>
    <mergeCell ref="U159:Y160"/>
    <mergeCell ref="Z159:AC160"/>
    <mergeCell ref="Z157:AC158"/>
    <mergeCell ref="AD157:AG158"/>
    <mergeCell ref="AH157:AK158"/>
    <mergeCell ref="AL157:AO158"/>
    <mergeCell ref="AP157:AS158"/>
    <mergeCell ref="A158:I158"/>
    <mergeCell ref="Z162:AC162"/>
    <mergeCell ref="AD162:AG162"/>
    <mergeCell ref="AH162:AK162"/>
    <mergeCell ref="AL162:AO162"/>
    <mergeCell ref="AP162:AS162"/>
    <mergeCell ref="A163:I163"/>
    <mergeCell ref="J163:L163"/>
    <mergeCell ref="M163:O163"/>
    <mergeCell ref="P163:T163"/>
    <mergeCell ref="U163:Y163"/>
    <mergeCell ref="Z161:AC161"/>
    <mergeCell ref="AD161:AG161"/>
    <mergeCell ref="AH161:AK161"/>
    <mergeCell ref="AL161:AO161"/>
    <mergeCell ref="AP161:AS161"/>
    <mergeCell ref="A162:I162"/>
    <mergeCell ref="J162:L162"/>
    <mergeCell ref="M162:O162"/>
    <mergeCell ref="P162:T162"/>
    <mergeCell ref="U162:Y162"/>
    <mergeCell ref="Z164:AC164"/>
    <mergeCell ref="AD164:AG164"/>
    <mergeCell ref="AH164:AK164"/>
    <mergeCell ref="AL164:AO164"/>
    <mergeCell ref="AP164:AS164"/>
    <mergeCell ref="A165:I165"/>
    <mergeCell ref="J165:L166"/>
    <mergeCell ref="M165:O166"/>
    <mergeCell ref="P165:T166"/>
    <mergeCell ref="U165:Y166"/>
    <mergeCell ref="Z163:AC163"/>
    <mergeCell ref="AD163:AG163"/>
    <mergeCell ref="AH163:AK163"/>
    <mergeCell ref="AL163:AO163"/>
    <mergeCell ref="AP163:AS163"/>
    <mergeCell ref="A164:I164"/>
    <mergeCell ref="J164:L164"/>
    <mergeCell ref="M164:O164"/>
    <mergeCell ref="P164:T164"/>
    <mergeCell ref="U164:Y164"/>
    <mergeCell ref="AD167:AG167"/>
    <mergeCell ref="AH167:AK167"/>
    <mergeCell ref="AL167:AO167"/>
    <mergeCell ref="AP167:AS167"/>
    <mergeCell ref="A168:I168"/>
    <mergeCell ref="J168:L168"/>
    <mergeCell ref="M168:O168"/>
    <mergeCell ref="P168:T168"/>
    <mergeCell ref="U168:Y168"/>
    <mergeCell ref="Z168:AC168"/>
    <mergeCell ref="A167:I167"/>
    <mergeCell ref="J167:L167"/>
    <mergeCell ref="M167:O167"/>
    <mergeCell ref="P167:T167"/>
    <mergeCell ref="U167:Y167"/>
    <mergeCell ref="Z167:AC167"/>
    <mergeCell ref="Z165:AC166"/>
    <mergeCell ref="AD165:AG166"/>
    <mergeCell ref="AH165:AK166"/>
    <mergeCell ref="AL165:AO166"/>
    <mergeCell ref="AP165:AS166"/>
    <mergeCell ref="A166:I166"/>
    <mergeCell ref="AD169:AG169"/>
    <mergeCell ref="AH169:AK169"/>
    <mergeCell ref="AL169:AO169"/>
    <mergeCell ref="AP169:AS169"/>
    <mergeCell ref="A170:I170"/>
    <mergeCell ref="J170:L171"/>
    <mergeCell ref="M170:O171"/>
    <mergeCell ref="P170:T171"/>
    <mergeCell ref="U170:Y171"/>
    <mergeCell ref="Z170:AC171"/>
    <mergeCell ref="AD168:AG168"/>
    <mergeCell ref="AH168:AK168"/>
    <mergeCell ref="AL168:AO168"/>
    <mergeCell ref="AP168:AS168"/>
    <mergeCell ref="A169:I169"/>
    <mergeCell ref="J169:L169"/>
    <mergeCell ref="M169:O169"/>
    <mergeCell ref="P169:T169"/>
    <mergeCell ref="U169:Y169"/>
    <mergeCell ref="Z169:AC169"/>
    <mergeCell ref="Z172:AC172"/>
    <mergeCell ref="AD172:AG172"/>
    <mergeCell ref="AH172:AK172"/>
    <mergeCell ref="AL172:AO172"/>
    <mergeCell ref="AP172:AS172"/>
    <mergeCell ref="A173:I173"/>
    <mergeCell ref="J173:L174"/>
    <mergeCell ref="M173:O174"/>
    <mergeCell ref="P173:T174"/>
    <mergeCell ref="U173:Y174"/>
    <mergeCell ref="AD170:AG171"/>
    <mergeCell ref="AH170:AK171"/>
    <mergeCell ref="AL170:AO171"/>
    <mergeCell ref="AP170:AS171"/>
    <mergeCell ref="A171:I171"/>
    <mergeCell ref="A172:I172"/>
    <mergeCell ref="J172:L172"/>
    <mergeCell ref="M172:O172"/>
    <mergeCell ref="P172:T172"/>
    <mergeCell ref="U172:Y172"/>
    <mergeCell ref="AD175:AG175"/>
    <mergeCell ref="AH175:AK175"/>
    <mergeCell ref="AL175:AO175"/>
    <mergeCell ref="AP175:AS175"/>
    <mergeCell ref="A176:I176"/>
    <mergeCell ref="J176:L176"/>
    <mergeCell ref="M176:O176"/>
    <mergeCell ref="P176:T176"/>
    <mergeCell ref="U176:Y176"/>
    <mergeCell ref="Z176:AC176"/>
    <mergeCell ref="A175:I175"/>
    <mergeCell ref="J175:L175"/>
    <mergeCell ref="M175:O175"/>
    <mergeCell ref="P175:T175"/>
    <mergeCell ref="U175:Y175"/>
    <mergeCell ref="Z175:AC175"/>
    <mergeCell ref="Z173:AC174"/>
    <mergeCell ref="AD173:AG174"/>
    <mergeCell ref="AH173:AK174"/>
    <mergeCell ref="AL173:AO174"/>
    <mergeCell ref="AP173:AS174"/>
    <mergeCell ref="A174:I174"/>
    <mergeCell ref="AD177:AG177"/>
    <mergeCell ref="AH177:AK177"/>
    <mergeCell ref="AL177:AO177"/>
    <mergeCell ref="AP177:AS177"/>
    <mergeCell ref="A178:I178"/>
    <mergeCell ref="J178:L179"/>
    <mergeCell ref="M178:O179"/>
    <mergeCell ref="P178:T179"/>
    <mergeCell ref="U178:Y179"/>
    <mergeCell ref="Z178:AC179"/>
    <mergeCell ref="AD176:AG176"/>
    <mergeCell ref="AH176:AK176"/>
    <mergeCell ref="AL176:AO176"/>
    <mergeCell ref="AP176:AS176"/>
    <mergeCell ref="A177:I177"/>
    <mergeCell ref="J177:L177"/>
    <mergeCell ref="M177:O177"/>
    <mergeCell ref="P177:T177"/>
    <mergeCell ref="U177:Y177"/>
    <mergeCell ref="Z177:AC177"/>
    <mergeCell ref="Z180:AC180"/>
    <mergeCell ref="AD180:AG180"/>
    <mergeCell ref="AH180:AK180"/>
    <mergeCell ref="AL180:AO180"/>
    <mergeCell ref="AP180:AS180"/>
    <mergeCell ref="A181:I181"/>
    <mergeCell ref="J181:L181"/>
    <mergeCell ref="M181:O181"/>
    <mergeCell ref="P181:T181"/>
    <mergeCell ref="U181:Y181"/>
    <mergeCell ref="AD178:AG179"/>
    <mergeCell ref="AH178:AK179"/>
    <mergeCell ref="AL178:AO179"/>
    <mergeCell ref="AP178:AS179"/>
    <mergeCell ref="A179:I179"/>
    <mergeCell ref="A180:I180"/>
    <mergeCell ref="J180:L180"/>
    <mergeCell ref="M180:O180"/>
    <mergeCell ref="P180:T180"/>
    <mergeCell ref="U180:Y180"/>
    <mergeCell ref="U183:AS183"/>
    <mergeCell ref="U184:Y185"/>
    <mergeCell ref="Z184:AC185"/>
    <mergeCell ref="AD184:AG185"/>
    <mergeCell ref="AH184:AK185"/>
    <mergeCell ref="AL184:AS184"/>
    <mergeCell ref="AL185:AO185"/>
    <mergeCell ref="AP185:AS185"/>
    <mergeCell ref="Z181:AC181"/>
    <mergeCell ref="AD181:AG181"/>
    <mergeCell ref="AH181:AK181"/>
    <mergeCell ref="AL181:AO181"/>
    <mergeCell ref="AP181:AS181"/>
    <mergeCell ref="A182:I185"/>
    <mergeCell ref="J182:L185"/>
    <mergeCell ref="M182:O185"/>
    <mergeCell ref="P182:AS182"/>
    <mergeCell ref="P183:T185"/>
    <mergeCell ref="Z189:AC190"/>
    <mergeCell ref="AD189:AG190"/>
    <mergeCell ref="AH189:AK190"/>
    <mergeCell ref="AL189:AO190"/>
    <mergeCell ref="AP189:AS190"/>
    <mergeCell ref="A190:I190"/>
    <mergeCell ref="Z188:AC188"/>
    <mergeCell ref="AD188:AG188"/>
    <mergeCell ref="AH188:AK188"/>
    <mergeCell ref="AL188:AO188"/>
    <mergeCell ref="AP188:AS188"/>
    <mergeCell ref="A189:I189"/>
    <mergeCell ref="J189:L190"/>
    <mergeCell ref="M189:O190"/>
    <mergeCell ref="P189:T190"/>
    <mergeCell ref="U189:Y190"/>
    <mergeCell ref="AD186:AG186"/>
    <mergeCell ref="AH186:AK186"/>
    <mergeCell ref="AL186:AO186"/>
    <mergeCell ref="AP186:AS186"/>
    <mergeCell ref="A187:AS187"/>
    <mergeCell ref="A188:I188"/>
    <mergeCell ref="J188:L188"/>
    <mergeCell ref="M188:O188"/>
    <mergeCell ref="P188:T188"/>
    <mergeCell ref="U188:Y188"/>
    <mergeCell ref="A186:I186"/>
    <mergeCell ref="J186:L186"/>
    <mergeCell ref="M186:O186"/>
    <mergeCell ref="P186:T186"/>
    <mergeCell ref="U186:Y186"/>
    <mergeCell ref="Z186:AC186"/>
    <mergeCell ref="AD192:AG193"/>
    <mergeCell ref="AH192:AK193"/>
    <mergeCell ref="AL192:AO193"/>
    <mergeCell ref="AP192:AS193"/>
    <mergeCell ref="A193:I193"/>
    <mergeCell ref="A194:I194"/>
    <mergeCell ref="J194:L194"/>
    <mergeCell ref="M194:O194"/>
    <mergeCell ref="P194:T194"/>
    <mergeCell ref="U194:Y194"/>
    <mergeCell ref="AD191:AG191"/>
    <mergeCell ref="AH191:AK191"/>
    <mergeCell ref="AL191:AO191"/>
    <mergeCell ref="AP191:AS191"/>
    <mergeCell ref="A192:I192"/>
    <mergeCell ref="J192:L193"/>
    <mergeCell ref="M192:O193"/>
    <mergeCell ref="P192:T193"/>
    <mergeCell ref="U192:Y193"/>
    <mergeCell ref="Z192:AC193"/>
    <mergeCell ref="A191:I191"/>
    <mergeCell ref="J191:L191"/>
    <mergeCell ref="M191:O191"/>
    <mergeCell ref="P191:T191"/>
    <mergeCell ref="U191:Y191"/>
    <mergeCell ref="Z191:AC191"/>
    <mergeCell ref="Z195:AC195"/>
    <mergeCell ref="AD195:AG195"/>
    <mergeCell ref="AH195:AK195"/>
    <mergeCell ref="AL195:AO195"/>
    <mergeCell ref="AP195:AS195"/>
    <mergeCell ref="A196:I196"/>
    <mergeCell ref="J196:L196"/>
    <mergeCell ref="M196:O196"/>
    <mergeCell ref="P196:T196"/>
    <mergeCell ref="U196:Y196"/>
    <mergeCell ref="Z194:AC194"/>
    <mergeCell ref="AD194:AG194"/>
    <mergeCell ref="AH194:AK194"/>
    <mergeCell ref="AL194:AO194"/>
    <mergeCell ref="AP194:AS194"/>
    <mergeCell ref="A195:I195"/>
    <mergeCell ref="J195:L195"/>
    <mergeCell ref="M195:O195"/>
    <mergeCell ref="P195:T195"/>
    <mergeCell ref="U195:Y195"/>
    <mergeCell ref="Z197:AC197"/>
    <mergeCell ref="AD197:AG197"/>
    <mergeCell ref="AH197:AK197"/>
    <mergeCell ref="AL197:AO197"/>
    <mergeCell ref="AP197:AS197"/>
    <mergeCell ref="A198:I198"/>
    <mergeCell ref="J198:L198"/>
    <mergeCell ref="M198:O198"/>
    <mergeCell ref="P198:T198"/>
    <mergeCell ref="U198:Y198"/>
    <mergeCell ref="Z196:AC196"/>
    <mergeCell ref="AD196:AG196"/>
    <mergeCell ref="AH196:AK196"/>
    <mergeCell ref="AL196:AO196"/>
    <mergeCell ref="AP196:AS196"/>
    <mergeCell ref="A197:I197"/>
    <mergeCell ref="J197:L197"/>
    <mergeCell ref="M197:O197"/>
    <mergeCell ref="P197:T197"/>
    <mergeCell ref="U197:Y197"/>
    <mergeCell ref="Z199:AC199"/>
    <mergeCell ref="AD199:AG199"/>
    <mergeCell ref="AH199:AK199"/>
    <mergeCell ref="AL199:AO199"/>
    <mergeCell ref="AP199:AS199"/>
    <mergeCell ref="A200:I200"/>
    <mergeCell ref="J200:L201"/>
    <mergeCell ref="M200:O201"/>
    <mergeCell ref="P200:T201"/>
    <mergeCell ref="U200:Y201"/>
    <mergeCell ref="Z198:AC198"/>
    <mergeCell ref="AD198:AG198"/>
    <mergeCell ref="AH198:AK198"/>
    <mergeCell ref="AL198:AO198"/>
    <mergeCell ref="AP198:AS198"/>
    <mergeCell ref="A199:I199"/>
    <mergeCell ref="J199:L199"/>
    <mergeCell ref="M199:O199"/>
    <mergeCell ref="P199:T199"/>
    <mergeCell ref="U199:Y199"/>
    <mergeCell ref="AD202:AG202"/>
    <mergeCell ref="AH202:AK202"/>
    <mergeCell ref="AL202:AO202"/>
    <mergeCell ref="AP202:AS202"/>
    <mergeCell ref="A203:I203"/>
    <mergeCell ref="J203:L203"/>
    <mergeCell ref="M203:O203"/>
    <mergeCell ref="P203:T203"/>
    <mergeCell ref="U203:Y203"/>
    <mergeCell ref="Z203:AC203"/>
    <mergeCell ref="A202:I202"/>
    <mergeCell ref="J202:L202"/>
    <mergeCell ref="M202:O202"/>
    <mergeCell ref="P202:T202"/>
    <mergeCell ref="U202:Y202"/>
    <mergeCell ref="Z202:AC202"/>
    <mergeCell ref="Z200:AC201"/>
    <mergeCell ref="AD200:AG201"/>
    <mergeCell ref="AH200:AK201"/>
    <mergeCell ref="AL200:AO201"/>
    <mergeCell ref="AP200:AS201"/>
    <mergeCell ref="A201:I201"/>
    <mergeCell ref="AD204:AG205"/>
    <mergeCell ref="AH204:AK205"/>
    <mergeCell ref="AL204:AO205"/>
    <mergeCell ref="AP204:AS205"/>
    <mergeCell ref="A205:I205"/>
    <mergeCell ref="A206:I206"/>
    <mergeCell ref="J206:L207"/>
    <mergeCell ref="M206:O207"/>
    <mergeCell ref="P206:T207"/>
    <mergeCell ref="U206:Y207"/>
    <mergeCell ref="AD203:AG203"/>
    <mergeCell ref="AH203:AK203"/>
    <mergeCell ref="AL203:AO203"/>
    <mergeCell ref="AP203:AS203"/>
    <mergeCell ref="A204:I204"/>
    <mergeCell ref="J204:L205"/>
    <mergeCell ref="M204:O205"/>
    <mergeCell ref="P204:T205"/>
    <mergeCell ref="U204:Y205"/>
    <mergeCell ref="Z204:AC205"/>
    <mergeCell ref="AD208:AG209"/>
    <mergeCell ref="AH208:AK209"/>
    <mergeCell ref="AL208:AO209"/>
    <mergeCell ref="AP208:AS209"/>
    <mergeCell ref="A209:I209"/>
    <mergeCell ref="A210:I210"/>
    <mergeCell ref="J210:L210"/>
    <mergeCell ref="M210:O210"/>
    <mergeCell ref="P210:T210"/>
    <mergeCell ref="U210:Y210"/>
    <mergeCell ref="A208:I208"/>
    <mergeCell ref="J208:L209"/>
    <mergeCell ref="M208:O209"/>
    <mergeCell ref="P208:T209"/>
    <mergeCell ref="U208:Y209"/>
    <mergeCell ref="Z208:AC209"/>
    <mergeCell ref="Z206:AC207"/>
    <mergeCell ref="AD206:AG207"/>
    <mergeCell ref="AH206:AK207"/>
    <mergeCell ref="AL206:AO207"/>
    <mergeCell ref="AP206:AS207"/>
    <mergeCell ref="A207:I207"/>
    <mergeCell ref="Z211:AC211"/>
    <mergeCell ref="AD211:AG211"/>
    <mergeCell ref="AH211:AK211"/>
    <mergeCell ref="AL211:AO211"/>
    <mergeCell ref="AP211:AS211"/>
    <mergeCell ref="A212:I212"/>
    <mergeCell ref="J212:L212"/>
    <mergeCell ref="M212:O212"/>
    <mergeCell ref="P212:T212"/>
    <mergeCell ref="U212:Y212"/>
    <mergeCell ref="Z210:AC210"/>
    <mergeCell ref="AD210:AG210"/>
    <mergeCell ref="AH210:AK210"/>
    <mergeCell ref="AL210:AO210"/>
    <mergeCell ref="AP210:AS210"/>
    <mergeCell ref="A211:I211"/>
    <mergeCell ref="J211:L211"/>
    <mergeCell ref="M211:O211"/>
    <mergeCell ref="P211:T211"/>
    <mergeCell ref="U211:Y211"/>
    <mergeCell ref="Z213:AC213"/>
    <mergeCell ref="AD213:AG213"/>
    <mergeCell ref="AH213:AK213"/>
    <mergeCell ref="AL213:AO213"/>
    <mergeCell ref="AP213:AS213"/>
    <mergeCell ref="A214:I214"/>
    <mergeCell ref="J214:L215"/>
    <mergeCell ref="M214:O215"/>
    <mergeCell ref="P214:T215"/>
    <mergeCell ref="U214:Y215"/>
    <mergeCell ref="Z212:AC212"/>
    <mergeCell ref="AD212:AG212"/>
    <mergeCell ref="AH212:AK212"/>
    <mergeCell ref="AL212:AO212"/>
    <mergeCell ref="AP212:AS212"/>
    <mergeCell ref="A213:I213"/>
    <mergeCell ref="J213:L213"/>
    <mergeCell ref="M213:O213"/>
    <mergeCell ref="P213:T213"/>
    <mergeCell ref="U213:Y213"/>
    <mergeCell ref="AD216:AG216"/>
    <mergeCell ref="AH216:AK216"/>
    <mergeCell ref="AL216:AO216"/>
    <mergeCell ref="AP216:AS216"/>
    <mergeCell ref="A217:I217"/>
    <mergeCell ref="J217:L217"/>
    <mergeCell ref="M217:O217"/>
    <mergeCell ref="P217:T217"/>
    <mergeCell ref="U217:Y217"/>
    <mergeCell ref="Z217:AC217"/>
    <mergeCell ref="A216:I216"/>
    <mergeCell ref="J216:L216"/>
    <mergeCell ref="M216:O216"/>
    <mergeCell ref="P216:T216"/>
    <mergeCell ref="U216:Y216"/>
    <mergeCell ref="Z216:AC216"/>
    <mergeCell ref="Z214:AC215"/>
    <mergeCell ref="AD214:AG215"/>
    <mergeCell ref="AH214:AK215"/>
    <mergeCell ref="AL214:AO215"/>
    <mergeCell ref="AP214:AS215"/>
    <mergeCell ref="A215:I215"/>
    <mergeCell ref="AD218:AG218"/>
    <mergeCell ref="AH218:AK218"/>
    <mergeCell ref="AL218:AO218"/>
    <mergeCell ref="AP218:AS218"/>
    <mergeCell ref="A219:I219"/>
    <mergeCell ref="J219:L220"/>
    <mergeCell ref="M219:O220"/>
    <mergeCell ref="P219:T220"/>
    <mergeCell ref="U219:Y220"/>
    <mergeCell ref="Z219:AC220"/>
    <mergeCell ref="AD217:AG217"/>
    <mergeCell ref="AH217:AK217"/>
    <mergeCell ref="AL217:AO217"/>
    <mergeCell ref="AP217:AS217"/>
    <mergeCell ref="A218:I218"/>
    <mergeCell ref="J218:L218"/>
    <mergeCell ref="M218:O218"/>
    <mergeCell ref="P218:T218"/>
    <mergeCell ref="U218:Y218"/>
    <mergeCell ref="Z218:AC218"/>
    <mergeCell ref="Z221:AC221"/>
    <mergeCell ref="AD221:AG221"/>
    <mergeCell ref="AH221:AK221"/>
    <mergeCell ref="AL221:AO221"/>
    <mergeCell ref="AP221:AS221"/>
    <mergeCell ref="A222:I222"/>
    <mergeCell ref="J222:L223"/>
    <mergeCell ref="M222:O223"/>
    <mergeCell ref="P222:T223"/>
    <mergeCell ref="U222:Y223"/>
    <mergeCell ref="AD219:AG220"/>
    <mergeCell ref="AH219:AK220"/>
    <mergeCell ref="AL219:AO220"/>
    <mergeCell ref="AP219:AS220"/>
    <mergeCell ref="A220:I220"/>
    <mergeCell ref="A221:I221"/>
    <mergeCell ref="J221:L221"/>
    <mergeCell ref="M221:O221"/>
    <mergeCell ref="P221:T221"/>
    <mergeCell ref="U221:Y221"/>
    <mergeCell ref="AD224:AG224"/>
    <mergeCell ref="AH224:AK224"/>
    <mergeCell ref="AL224:AO224"/>
    <mergeCell ref="AP224:AS224"/>
    <mergeCell ref="A225:I225"/>
    <mergeCell ref="J225:L225"/>
    <mergeCell ref="M225:O225"/>
    <mergeCell ref="P225:T225"/>
    <mergeCell ref="U225:Y225"/>
    <mergeCell ref="Z225:AC225"/>
    <mergeCell ref="A224:I224"/>
    <mergeCell ref="J224:L224"/>
    <mergeCell ref="M224:O224"/>
    <mergeCell ref="P224:T224"/>
    <mergeCell ref="U224:Y224"/>
    <mergeCell ref="Z224:AC224"/>
    <mergeCell ref="Z222:AC223"/>
    <mergeCell ref="AD222:AG223"/>
    <mergeCell ref="AH222:AK223"/>
    <mergeCell ref="AL222:AO223"/>
    <mergeCell ref="AP222:AS223"/>
    <mergeCell ref="A223:I223"/>
    <mergeCell ref="AD226:AG226"/>
    <mergeCell ref="AH226:AK226"/>
    <mergeCell ref="AL226:AO226"/>
    <mergeCell ref="AP226:AS226"/>
    <mergeCell ref="A227:I227"/>
    <mergeCell ref="J227:L228"/>
    <mergeCell ref="M227:O228"/>
    <mergeCell ref="P227:T228"/>
    <mergeCell ref="U227:Y228"/>
    <mergeCell ref="Z227:AC228"/>
    <mergeCell ref="AD225:AG225"/>
    <mergeCell ref="AH225:AK225"/>
    <mergeCell ref="AL225:AO225"/>
    <mergeCell ref="AP225:AS225"/>
    <mergeCell ref="A226:I226"/>
    <mergeCell ref="J226:L226"/>
    <mergeCell ref="M226:O226"/>
    <mergeCell ref="P226:T226"/>
    <mergeCell ref="U226:Y226"/>
    <mergeCell ref="Z226:AC226"/>
    <mergeCell ref="Z230:AC230"/>
    <mergeCell ref="AD230:AG230"/>
    <mergeCell ref="AH230:AK230"/>
    <mergeCell ref="AL230:AO230"/>
    <mergeCell ref="AP230:AS230"/>
    <mergeCell ref="AN232:AS232"/>
    <mergeCell ref="Z229:AC229"/>
    <mergeCell ref="AD229:AG229"/>
    <mergeCell ref="AH229:AK229"/>
    <mergeCell ref="AL229:AO229"/>
    <mergeCell ref="AP229:AS229"/>
    <mergeCell ref="A230:I230"/>
    <mergeCell ref="J230:L230"/>
    <mergeCell ref="M230:O230"/>
    <mergeCell ref="P230:T230"/>
    <mergeCell ref="U230:Y230"/>
    <mergeCell ref="AD227:AG228"/>
    <mergeCell ref="AH227:AK228"/>
    <mergeCell ref="AL227:AO228"/>
    <mergeCell ref="AP227:AS228"/>
    <mergeCell ref="A228:I228"/>
    <mergeCell ref="A229:I229"/>
    <mergeCell ref="J229:L229"/>
    <mergeCell ref="M229:O229"/>
    <mergeCell ref="P229:T229"/>
    <mergeCell ref="U229:Y229"/>
    <mergeCell ref="AH239:AS239"/>
    <mergeCell ref="J240:M240"/>
    <mergeCell ref="N240:Q240"/>
    <mergeCell ref="R240:U240"/>
    <mergeCell ref="V240:Y240"/>
    <mergeCell ref="Z240:AC240"/>
    <mergeCell ref="AD240:AG240"/>
    <mergeCell ref="AH240:AK240"/>
    <mergeCell ref="AL240:AO240"/>
    <mergeCell ref="AP240:AS240"/>
    <mergeCell ref="A233:AS233"/>
    <mergeCell ref="A234:AS234"/>
    <mergeCell ref="A235:AS235"/>
    <mergeCell ref="A237:D240"/>
    <mergeCell ref="E237:F240"/>
    <mergeCell ref="G237:I240"/>
    <mergeCell ref="J237:AS237"/>
    <mergeCell ref="J238:U239"/>
    <mergeCell ref="V238:AS238"/>
    <mergeCell ref="V239:AG239"/>
    <mergeCell ref="AD242:AG242"/>
    <mergeCell ref="AH242:AK242"/>
    <mergeCell ref="AL242:AO242"/>
    <mergeCell ref="AP242:AS242"/>
    <mergeCell ref="A243:D243"/>
    <mergeCell ref="E243:F244"/>
    <mergeCell ref="G243:I244"/>
    <mergeCell ref="J243:M244"/>
    <mergeCell ref="N243:Q244"/>
    <mergeCell ref="R243:U244"/>
    <mergeCell ref="AT241:AY241"/>
    <mergeCell ref="AZ241:BB241"/>
    <mergeCell ref="A242:D242"/>
    <mergeCell ref="E242:F242"/>
    <mergeCell ref="G242:I242"/>
    <mergeCell ref="J242:M242"/>
    <mergeCell ref="N242:Q242"/>
    <mergeCell ref="R242:U242"/>
    <mergeCell ref="V242:Y242"/>
    <mergeCell ref="Z242:AC242"/>
    <mergeCell ref="V241:Y241"/>
    <mergeCell ref="Z241:AC241"/>
    <mergeCell ref="AD241:AG241"/>
    <mergeCell ref="AH241:AK241"/>
    <mergeCell ref="AL241:AO241"/>
    <mergeCell ref="AP241:AS241"/>
    <mergeCell ref="A241:D241"/>
    <mergeCell ref="E241:F241"/>
    <mergeCell ref="G241:I241"/>
    <mergeCell ref="J241:M241"/>
    <mergeCell ref="N241:Q241"/>
    <mergeCell ref="R241:U241"/>
    <mergeCell ref="AP245:AS245"/>
    <mergeCell ref="A246:D246"/>
    <mergeCell ref="E246:F246"/>
    <mergeCell ref="G246:I246"/>
    <mergeCell ref="J246:M246"/>
    <mergeCell ref="N246:Q246"/>
    <mergeCell ref="R246:U246"/>
    <mergeCell ref="V246:Y246"/>
    <mergeCell ref="Z246:AC246"/>
    <mergeCell ref="AD246:AG246"/>
    <mergeCell ref="R245:U245"/>
    <mergeCell ref="V245:Y245"/>
    <mergeCell ref="Z245:AC245"/>
    <mergeCell ref="AD245:AG245"/>
    <mergeCell ref="AH245:AK245"/>
    <mergeCell ref="AL245:AO245"/>
    <mergeCell ref="A244:D244"/>
    <mergeCell ref="A245:D245"/>
    <mergeCell ref="E245:F245"/>
    <mergeCell ref="G245:I245"/>
    <mergeCell ref="J245:M245"/>
    <mergeCell ref="N245:Q245"/>
    <mergeCell ref="V243:Y244"/>
    <mergeCell ref="Z243:AC244"/>
    <mergeCell ref="AD243:AG244"/>
    <mergeCell ref="AH243:AK244"/>
    <mergeCell ref="AL243:AO244"/>
    <mergeCell ref="AP243:AS244"/>
    <mergeCell ref="A250:AS250"/>
    <mergeCell ref="A251:AS251"/>
    <mergeCell ref="A252:AS252"/>
    <mergeCell ref="A253:AS253"/>
    <mergeCell ref="A255:AC255"/>
    <mergeCell ref="AD255:AG255"/>
    <mergeCell ref="AH255:AR255"/>
    <mergeCell ref="Z247:AC247"/>
    <mergeCell ref="AD247:AG247"/>
    <mergeCell ref="AH247:AK247"/>
    <mergeCell ref="AL247:AO247"/>
    <mergeCell ref="AP247:AS247"/>
    <mergeCell ref="AN249:AS249"/>
    <mergeCell ref="AH246:AK246"/>
    <mergeCell ref="AL246:AO246"/>
    <mergeCell ref="AP246:AS246"/>
    <mergeCell ref="A247:D247"/>
    <mergeCell ref="E247:F247"/>
    <mergeCell ref="G247:I247"/>
    <mergeCell ref="J247:M247"/>
    <mergeCell ref="N247:Q247"/>
    <mergeCell ref="R247:U247"/>
    <mergeCell ref="V247:Y247"/>
    <mergeCell ref="A260:AC260"/>
    <mergeCell ref="AD260:AG260"/>
    <mergeCell ref="AH260:AR260"/>
    <mergeCell ref="A261:AC261"/>
    <mergeCell ref="AD261:AG261"/>
    <mergeCell ref="AH261:AR261"/>
    <mergeCell ref="A258:AC258"/>
    <mergeCell ref="AD258:AG258"/>
    <mergeCell ref="AH258:AR258"/>
    <mergeCell ref="A259:AC259"/>
    <mergeCell ref="AD259:AG259"/>
    <mergeCell ref="AH259:AR259"/>
    <mergeCell ref="A256:AC256"/>
    <mergeCell ref="AD256:AG256"/>
    <mergeCell ref="AH256:AR256"/>
    <mergeCell ref="A257:AC257"/>
    <mergeCell ref="AD257:AG257"/>
    <mergeCell ref="AH257:AR257"/>
    <mergeCell ref="R277:S277"/>
    <mergeCell ref="A270:AC270"/>
    <mergeCell ref="AD270:AG270"/>
    <mergeCell ref="AH270:AR270"/>
    <mergeCell ref="A271:AC271"/>
    <mergeCell ref="AD271:AG271"/>
    <mergeCell ref="AH271:AR271"/>
    <mergeCell ref="A268:AC268"/>
    <mergeCell ref="AD268:AG268"/>
    <mergeCell ref="AH268:AR268"/>
    <mergeCell ref="A269:AC269"/>
    <mergeCell ref="AD269:AG269"/>
    <mergeCell ref="AH269:AR269"/>
    <mergeCell ref="A262:AC262"/>
    <mergeCell ref="AD262:AG262"/>
    <mergeCell ref="AH262:AR262"/>
    <mergeCell ref="AN264:AS264"/>
    <mergeCell ref="A265:AS265"/>
    <mergeCell ref="A267:AC267"/>
    <mergeCell ref="AD267:AG267"/>
    <mergeCell ref="AH267:AR267"/>
  </mergeCells>
  <printOptions horizontalCentered="1"/>
  <pageMargins left="0.23622047244094491" right="0.23622047244094491" top="0.15748031496062992" bottom="0.15748031496062992" header="0" footer="0"/>
  <pageSetup paperSize="9" scale="72" fitToHeight="0" orientation="portrait" r:id="rId1"/>
  <headerFooter alignWithMargins="0">
    <oddFooter>&amp;R&amp;P</oddFooter>
  </headerFooter>
  <rowBreaks count="3" manualBreakCount="3">
    <brk id="132" max="44" man="1"/>
    <brk id="181" max="44" man="1"/>
    <brk id="230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M285"/>
  <sheetViews>
    <sheetView view="pageBreakPreview" topLeftCell="A90" zoomScale="90" zoomScaleNormal="100" zoomScaleSheetLayoutView="90" workbookViewId="0">
      <selection activeCell="U94" sqref="U94:Y94"/>
    </sheetView>
  </sheetViews>
  <sheetFormatPr defaultRowHeight="12.75"/>
  <cols>
    <col min="1" max="3" width="2.85546875" style="3" customWidth="1"/>
    <col min="4" max="4" width="15.7109375" style="3" customWidth="1"/>
    <col min="5" max="25" width="2.85546875" style="3" customWidth="1"/>
    <col min="26" max="26" width="3.7109375" style="3" customWidth="1"/>
    <col min="27" max="27" width="4.140625" style="3" customWidth="1"/>
    <col min="28" max="28" width="4.42578125" style="3" customWidth="1"/>
    <col min="29" max="44" width="2.85546875" style="3" customWidth="1"/>
    <col min="45" max="45" width="2.85546875" style="246" customWidth="1"/>
    <col min="46" max="47" width="16.7109375" style="3" customWidth="1"/>
    <col min="48" max="48" width="11.85546875" style="3" customWidth="1"/>
    <col min="49" max="16384" width="9.140625" style="3"/>
  </cols>
  <sheetData>
    <row r="1" spans="1:45" hidden="1">
      <c r="AS1" s="246" t="s">
        <v>3</v>
      </c>
    </row>
    <row r="2" spans="1:45" hidden="1">
      <c r="AG2" s="699"/>
      <c r="AH2" s="699"/>
      <c r="AI2" s="699"/>
      <c r="AJ2" s="699"/>
      <c r="AK2" s="699"/>
      <c r="AL2" s="699"/>
      <c r="AM2" s="699"/>
      <c r="AN2" s="699"/>
      <c r="AO2" s="699"/>
      <c r="AP2" s="699"/>
      <c r="AQ2" s="699"/>
      <c r="AR2" s="699"/>
      <c r="AS2" s="699"/>
    </row>
    <row r="3" spans="1:45" ht="46.5" hidden="1" customHeight="1">
      <c r="AG3" s="639" t="s">
        <v>329</v>
      </c>
      <c r="AH3" s="639"/>
      <c r="AI3" s="639"/>
      <c r="AJ3" s="639"/>
      <c r="AK3" s="639"/>
      <c r="AL3" s="639"/>
      <c r="AM3" s="639"/>
      <c r="AN3" s="639"/>
      <c r="AO3" s="639"/>
      <c r="AP3" s="639"/>
      <c r="AQ3" s="639"/>
      <c r="AR3" s="639"/>
      <c r="AS3" s="639"/>
    </row>
    <row r="4" spans="1:45" hidden="1">
      <c r="AG4" s="5"/>
      <c r="AH4" s="5"/>
      <c r="AI4" s="5"/>
      <c r="AJ4" s="700"/>
      <c r="AK4" s="700"/>
      <c r="AL4" s="700"/>
      <c r="AM4" s="700"/>
      <c r="AN4" s="700"/>
      <c r="AO4" s="700"/>
      <c r="AP4" s="700"/>
      <c r="AQ4" s="700"/>
      <c r="AR4" s="700"/>
      <c r="AS4" s="700"/>
    </row>
    <row r="5" spans="1:45" hidden="1">
      <c r="AG5" s="5"/>
      <c r="AH5" s="5"/>
      <c r="AI5" s="5"/>
      <c r="AJ5" s="5"/>
      <c r="AS5" s="246" t="s">
        <v>1</v>
      </c>
    </row>
    <row r="6" spans="1:45" hidden="1">
      <c r="AG6" s="5"/>
      <c r="AH6" s="5"/>
      <c r="AI6" s="5"/>
      <c r="AJ6" s="5"/>
      <c r="AS6" s="246" t="s">
        <v>2</v>
      </c>
    </row>
    <row r="7" spans="1:45" hidden="1">
      <c r="AG7" s="5"/>
      <c r="AH7" s="5"/>
      <c r="AI7" s="5"/>
      <c r="AJ7" s="5"/>
      <c r="AS7" s="247" t="s">
        <v>0</v>
      </c>
    </row>
    <row r="8" spans="1:45" hidden="1">
      <c r="AG8" s="5"/>
      <c r="AH8" s="5"/>
      <c r="AI8" s="5"/>
      <c r="AJ8" s="5"/>
      <c r="AK8" s="248"/>
      <c r="AL8" s="248"/>
      <c r="AM8" s="248"/>
      <c r="AN8" s="248"/>
      <c r="AO8" s="248"/>
      <c r="AP8" s="248"/>
      <c r="AQ8" s="248"/>
      <c r="AR8" s="248"/>
      <c r="AS8" s="249"/>
    </row>
    <row r="9" spans="1:45" ht="23.25" hidden="1" customHeight="1">
      <c r="AK9" s="639" t="s">
        <v>330</v>
      </c>
      <c r="AL9" s="639"/>
      <c r="AM9" s="639"/>
      <c r="AN9" s="639"/>
      <c r="AO9" s="639"/>
      <c r="AP9" s="639"/>
      <c r="AQ9" s="639"/>
      <c r="AR9" s="639"/>
      <c r="AS9" s="639"/>
    </row>
    <row r="10" spans="1:45" hidden="1">
      <c r="AG10" s="5"/>
      <c r="AH10" s="5"/>
      <c r="AI10" s="5"/>
      <c r="AJ10" s="700"/>
      <c r="AK10" s="700"/>
      <c r="AL10" s="700"/>
      <c r="AM10" s="700"/>
      <c r="AN10" s="700"/>
      <c r="AO10" s="700"/>
      <c r="AP10" s="700"/>
      <c r="AQ10" s="700"/>
      <c r="AR10" s="700"/>
      <c r="AS10" s="700"/>
    </row>
    <row r="11" spans="1:45" hidden="1">
      <c r="AG11" s="5"/>
      <c r="AH11" s="5"/>
      <c r="AI11" s="5"/>
      <c r="AJ11" s="5"/>
      <c r="AS11" s="246" t="s">
        <v>1</v>
      </c>
    </row>
    <row r="12" spans="1:45" hidden="1">
      <c r="AS12" s="246" t="s">
        <v>2</v>
      </c>
    </row>
    <row r="13" spans="1:45" hidden="1">
      <c r="AO13" s="246"/>
      <c r="AP13" s="246"/>
      <c r="AQ13" s="246"/>
      <c r="AR13" s="246"/>
      <c r="AS13" s="3"/>
    </row>
    <row r="14" spans="1:45" hidden="1">
      <c r="A14" s="641" t="s">
        <v>4</v>
      </c>
      <c r="B14" s="641"/>
      <c r="C14" s="641"/>
      <c r="D14" s="641"/>
      <c r="E14" s="641"/>
      <c r="F14" s="641"/>
      <c r="G14" s="641"/>
      <c r="H14" s="641"/>
      <c r="I14" s="641"/>
      <c r="J14" s="641"/>
      <c r="K14" s="641"/>
      <c r="L14" s="641"/>
      <c r="M14" s="641"/>
      <c r="N14" s="641"/>
      <c r="O14" s="641"/>
      <c r="P14" s="641"/>
      <c r="Q14" s="641"/>
      <c r="R14" s="641"/>
      <c r="S14" s="641"/>
      <c r="T14" s="641"/>
      <c r="U14" s="641"/>
      <c r="V14" s="641"/>
      <c r="W14" s="641"/>
      <c r="X14" s="641"/>
      <c r="Y14" s="641"/>
      <c r="Z14" s="641"/>
      <c r="AA14" s="641"/>
      <c r="AB14" s="641"/>
      <c r="AC14" s="641"/>
      <c r="AD14" s="641"/>
      <c r="AE14" s="641"/>
      <c r="AF14" s="641"/>
      <c r="AG14" s="641"/>
      <c r="AH14" s="641"/>
      <c r="AI14" s="641"/>
      <c r="AJ14" s="641"/>
      <c r="AK14" s="641"/>
      <c r="AL14" s="641"/>
      <c r="AM14" s="641"/>
      <c r="AN14" s="641"/>
      <c r="AO14" s="641"/>
      <c r="AP14" s="641"/>
      <c r="AQ14" s="641"/>
      <c r="AR14" s="641"/>
      <c r="AS14" s="641"/>
    </row>
    <row r="15" spans="1:45" hidden="1">
      <c r="A15" s="641" t="s">
        <v>38</v>
      </c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1"/>
      <c r="AJ15" s="641"/>
      <c r="AK15" s="641"/>
      <c r="AL15" s="641"/>
      <c r="AM15" s="641"/>
      <c r="AN15" s="641"/>
      <c r="AO15" s="641"/>
      <c r="AP15" s="641"/>
      <c r="AQ15" s="641"/>
      <c r="AR15" s="641"/>
      <c r="AS15" s="641"/>
    </row>
    <row r="16" spans="1:45" hidden="1">
      <c r="A16" s="641" t="s">
        <v>371</v>
      </c>
      <c r="B16" s="641"/>
      <c r="C16" s="641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641"/>
      <c r="O16" s="641"/>
      <c r="P16" s="641"/>
      <c r="Q16" s="641"/>
      <c r="R16" s="641"/>
      <c r="S16" s="641"/>
      <c r="T16" s="641"/>
      <c r="U16" s="641"/>
      <c r="V16" s="641"/>
      <c r="W16" s="641"/>
      <c r="X16" s="641"/>
      <c r="Y16" s="641"/>
      <c r="Z16" s="641"/>
      <c r="AA16" s="641"/>
      <c r="AB16" s="641"/>
      <c r="AC16" s="641"/>
      <c r="AD16" s="641"/>
      <c r="AE16" s="641"/>
      <c r="AF16" s="641"/>
      <c r="AG16" s="641"/>
      <c r="AH16" s="641"/>
      <c r="AI16" s="641"/>
      <c r="AJ16" s="641"/>
      <c r="AK16" s="641"/>
      <c r="AL16" s="641"/>
      <c r="AM16" s="641"/>
      <c r="AN16" s="641"/>
      <c r="AO16" s="641"/>
      <c r="AP16" s="641"/>
      <c r="AQ16" s="641"/>
      <c r="AR16" s="641"/>
      <c r="AS16" s="641"/>
    </row>
    <row r="17" spans="1:50" hidden="1">
      <c r="A17" s="641" t="s">
        <v>373</v>
      </c>
      <c r="B17" s="641"/>
      <c r="C17" s="641"/>
      <c r="D17" s="641"/>
      <c r="E17" s="641"/>
      <c r="F17" s="641"/>
      <c r="G17" s="641"/>
      <c r="H17" s="641"/>
      <c r="I17" s="641"/>
      <c r="J17" s="641"/>
      <c r="K17" s="641"/>
      <c r="L17" s="641"/>
      <c r="M17" s="641"/>
      <c r="N17" s="641"/>
      <c r="O17" s="641"/>
      <c r="P17" s="641"/>
      <c r="Q17" s="641"/>
      <c r="R17" s="641"/>
      <c r="S17" s="641"/>
      <c r="T17" s="641"/>
      <c r="U17" s="641"/>
      <c r="V17" s="641"/>
      <c r="W17" s="641"/>
      <c r="X17" s="641"/>
      <c r="Y17" s="641"/>
      <c r="Z17" s="641"/>
      <c r="AA17" s="641"/>
      <c r="AB17" s="641"/>
      <c r="AC17" s="641"/>
      <c r="AD17" s="641"/>
      <c r="AE17" s="641"/>
      <c r="AF17" s="641"/>
      <c r="AG17" s="641"/>
      <c r="AH17" s="641"/>
      <c r="AI17" s="641"/>
      <c r="AJ17" s="641"/>
      <c r="AK17" s="641"/>
      <c r="AL17" s="641"/>
      <c r="AM17" s="641"/>
      <c r="AN17" s="641"/>
      <c r="AO17" s="641"/>
      <c r="AP17" s="641"/>
      <c r="AQ17" s="641"/>
      <c r="AR17" s="641"/>
      <c r="AS17" s="641"/>
    </row>
    <row r="18" spans="1:50" hidden="1">
      <c r="A18" s="474"/>
      <c r="B18" s="474"/>
      <c r="C18" s="474"/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474"/>
      <c r="AD18" s="474"/>
      <c r="AE18" s="474"/>
      <c r="AF18" s="474"/>
      <c r="AG18" s="474"/>
      <c r="AH18" s="474"/>
      <c r="AI18" s="474"/>
      <c r="AJ18" s="474"/>
      <c r="AK18" s="474"/>
      <c r="AL18" s="474"/>
      <c r="AM18" s="474"/>
      <c r="AN18" s="474"/>
      <c r="AO18" s="474"/>
      <c r="AP18" s="474"/>
      <c r="AQ18" s="474"/>
      <c r="AR18" s="474"/>
      <c r="AS18" s="474"/>
    </row>
    <row r="19" spans="1:50" hidden="1">
      <c r="A19" s="6" t="s">
        <v>372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50" hidden="1">
      <c r="AK20" s="246"/>
      <c r="AL20" s="246"/>
      <c r="AM20" s="246"/>
      <c r="AN20" s="246"/>
      <c r="AO20" s="246"/>
      <c r="AP20" s="246"/>
      <c r="AQ20" s="246"/>
      <c r="AR20" s="246"/>
      <c r="AS20" s="3"/>
    </row>
    <row r="21" spans="1:50" hidden="1">
      <c r="A21" s="3" t="s">
        <v>5</v>
      </c>
      <c r="L21" s="14"/>
      <c r="M21" s="14"/>
      <c r="N21" s="700"/>
      <c r="O21" s="700"/>
      <c r="P21" s="700"/>
      <c r="Q21" s="700"/>
      <c r="R21" s="700"/>
      <c r="S21" s="700"/>
      <c r="T21" s="700"/>
      <c r="U21" s="700"/>
      <c r="V21" s="700"/>
      <c r="W21" s="700"/>
      <c r="X21" s="700"/>
      <c r="Y21" s="700"/>
      <c r="Z21" s="700"/>
      <c r="AA21" s="700"/>
      <c r="AB21" s="700"/>
      <c r="AC21" s="700"/>
      <c r="AD21" s="700"/>
      <c r="AE21" s="700"/>
      <c r="AF21" s="700"/>
      <c r="AG21" s="700"/>
      <c r="AH21" s="700"/>
      <c r="AI21" s="700"/>
      <c r="AJ21" s="700"/>
      <c r="AO21" s="246" t="s">
        <v>6</v>
      </c>
      <c r="AP21" s="515"/>
      <c r="AQ21" s="515"/>
      <c r="AR21" s="515"/>
      <c r="AS21" s="515"/>
    </row>
    <row r="22" spans="1:50" hidden="1">
      <c r="A22" s="3" t="s">
        <v>341</v>
      </c>
      <c r="L22" s="14"/>
      <c r="M22" s="14"/>
      <c r="N22" s="703"/>
      <c r="O22" s="703"/>
      <c r="P22" s="703"/>
      <c r="Q22" s="703"/>
      <c r="R22" s="703"/>
      <c r="S22" s="703"/>
      <c r="T22" s="703"/>
      <c r="U22" s="703"/>
      <c r="V22" s="703"/>
      <c r="W22" s="703"/>
      <c r="X22" s="703"/>
      <c r="Y22" s="703"/>
      <c r="Z22" s="703"/>
      <c r="AA22" s="703"/>
      <c r="AB22" s="703"/>
      <c r="AC22" s="703"/>
      <c r="AD22" s="703"/>
      <c r="AE22" s="703"/>
      <c r="AF22" s="703"/>
      <c r="AG22" s="703"/>
      <c r="AH22" s="703"/>
      <c r="AI22" s="703"/>
      <c r="AJ22" s="703"/>
      <c r="AO22" s="246" t="s">
        <v>7</v>
      </c>
      <c r="AP22" s="704"/>
      <c r="AQ22" s="704"/>
      <c r="AR22" s="704"/>
      <c r="AS22" s="704"/>
    </row>
    <row r="23" spans="1:50" hidden="1">
      <c r="A23" s="3" t="s">
        <v>8</v>
      </c>
      <c r="N23" s="705" t="s">
        <v>82</v>
      </c>
      <c r="O23" s="705"/>
      <c r="P23" s="705"/>
      <c r="Q23" s="705"/>
      <c r="R23" s="705"/>
      <c r="S23" s="705"/>
      <c r="T23" s="705"/>
      <c r="U23" s="705"/>
      <c r="V23" s="705"/>
      <c r="W23" s="705"/>
      <c r="X23" s="705"/>
      <c r="Y23" s="705"/>
      <c r="Z23" s="705"/>
      <c r="AA23" s="705"/>
      <c r="AB23" s="705"/>
      <c r="AC23" s="705"/>
      <c r="AD23" s="705"/>
      <c r="AE23" s="705"/>
      <c r="AF23" s="705"/>
      <c r="AG23" s="705"/>
      <c r="AH23" s="705"/>
      <c r="AI23" s="705"/>
      <c r="AJ23" s="705"/>
      <c r="AO23" s="246"/>
      <c r="AP23" s="704"/>
      <c r="AQ23" s="704"/>
      <c r="AR23" s="704"/>
      <c r="AS23" s="704"/>
    </row>
    <row r="24" spans="1:50" hidden="1">
      <c r="A24" s="3" t="s">
        <v>9</v>
      </c>
      <c r="N24" s="706"/>
      <c r="O24" s="706"/>
      <c r="P24" s="706"/>
      <c r="Q24" s="706"/>
      <c r="R24" s="706"/>
      <c r="S24" s="706"/>
      <c r="T24" s="706"/>
      <c r="U24" s="706"/>
      <c r="V24" s="706"/>
      <c r="W24" s="706"/>
      <c r="X24" s="706"/>
      <c r="Y24" s="706"/>
      <c r="Z24" s="706"/>
      <c r="AA24" s="706"/>
      <c r="AB24" s="706"/>
      <c r="AC24" s="706"/>
      <c r="AD24" s="706"/>
      <c r="AE24" s="706"/>
      <c r="AF24" s="706"/>
      <c r="AG24" s="706"/>
      <c r="AH24" s="706"/>
      <c r="AI24" s="706"/>
      <c r="AJ24" s="706"/>
      <c r="AO24" s="246" t="s">
        <v>10</v>
      </c>
      <c r="AP24" s="704"/>
      <c r="AQ24" s="704"/>
      <c r="AR24" s="704"/>
      <c r="AS24" s="704"/>
    </row>
    <row r="25" spans="1:50" hidden="1">
      <c r="A25" s="3" t="s">
        <v>11</v>
      </c>
      <c r="Q25" s="703"/>
      <c r="R25" s="703"/>
      <c r="S25" s="703"/>
      <c r="T25" s="703"/>
      <c r="U25" s="703"/>
      <c r="V25" s="703"/>
      <c r="W25" s="703"/>
      <c r="X25" s="703"/>
      <c r="Y25" s="703"/>
      <c r="Z25" s="703"/>
      <c r="AA25" s="703"/>
      <c r="AB25" s="703"/>
      <c r="AC25" s="703"/>
      <c r="AD25" s="703"/>
      <c r="AE25" s="703"/>
      <c r="AF25" s="703"/>
      <c r="AG25" s="703"/>
      <c r="AH25" s="703"/>
      <c r="AI25" s="703"/>
      <c r="AJ25" s="703"/>
      <c r="AO25" s="246" t="s">
        <v>12</v>
      </c>
      <c r="AP25" s="704"/>
      <c r="AQ25" s="704"/>
      <c r="AR25" s="704"/>
      <c r="AS25" s="704"/>
      <c r="AX25" s="4"/>
    </row>
    <row r="26" spans="1:50" hidden="1">
      <c r="A26" s="3" t="s">
        <v>13</v>
      </c>
      <c r="Q26" s="250"/>
      <c r="R26" s="250"/>
      <c r="S26" s="250"/>
      <c r="T26" s="250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O26" s="246" t="s">
        <v>14</v>
      </c>
      <c r="AP26" s="704"/>
      <c r="AQ26" s="704"/>
      <c r="AR26" s="704"/>
      <c r="AS26" s="704"/>
    </row>
    <row r="27" spans="1:50" hidden="1">
      <c r="A27" s="3" t="s">
        <v>15</v>
      </c>
      <c r="Q27" s="703"/>
      <c r="R27" s="703"/>
      <c r="S27" s="703"/>
      <c r="T27" s="703"/>
      <c r="U27" s="703"/>
      <c r="V27" s="703"/>
      <c r="W27" s="703"/>
      <c r="X27" s="703"/>
      <c r="Y27" s="703"/>
      <c r="Z27" s="703"/>
      <c r="AA27" s="703"/>
      <c r="AB27" s="703"/>
      <c r="AC27" s="703"/>
      <c r="AD27" s="703"/>
      <c r="AE27" s="703"/>
      <c r="AF27" s="703"/>
      <c r="AG27" s="703"/>
      <c r="AH27" s="703"/>
      <c r="AI27" s="703"/>
      <c r="AJ27" s="703"/>
      <c r="AO27" s="246" t="s">
        <v>16</v>
      </c>
      <c r="AP27" s="704"/>
      <c r="AQ27" s="704"/>
      <c r="AR27" s="704"/>
      <c r="AS27" s="704"/>
    </row>
    <row r="28" spans="1:50" hidden="1">
      <c r="A28" s="1" t="s">
        <v>342</v>
      </c>
      <c r="Q28" s="700"/>
      <c r="R28" s="700"/>
      <c r="S28" s="700"/>
      <c r="T28" s="700"/>
      <c r="U28" s="700"/>
      <c r="V28" s="700"/>
      <c r="W28" s="700"/>
      <c r="X28" s="700"/>
      <c r="Y28" s="700"/>
      <c r="Z28" s="700"/>
      <c r="AA28" s="700"/>
      <c r="AB28" s="700"/>
      <c r="AC28" s="700"/>
      <c r="AD28" s="700"/>
      <c r="AE28" s="700"/>
      <c r="AF28" s="700"/>
      <c r="AG28" s="700"/>
      <c r="AH28" s="700"/>
      <c r="AI28" s="700"/>
      <c r="AJ28" s="700"/>
      <c r="AO28" s="246"/>
      <c r="AP28" s="252"/>
      <c r="AQ28" s="252"/>
      <c r="AR28" s="252"/>
      <c r="AS28" s="252"/>
    </row>
    <row r="29" spans="1:50" hidden="1">
      <c r="A29" s="3" t="s">
        <v>17</v>
      </c>
      <c r="AK29" s="253"/>
      <c r="AL29" s="253"/>
      <c r="AM29" s="253"/>
      <c r="AN29" s="253"/>
      <c r="AO29" s="253"/>
      <c r="AP29" s="253"/>
      <c r="AQ29" s="253"/>
      <c r="AR29" s="253"/>
      <c r="AS29" s="5"/>
    </row>
    <row r="30" spans="1:50" hidden="1">
      <c r="AK30" s="246"/>
      <c r="AL30" s="246"/>
      <c r="AM30" s="246"/>
      <c r="AN30" s="246"/>
      <c r="AO30" s="246"/>
      <c r="AP30" s="246"/>
      <c r="AQ30" s="246"/>
      <c r="AR30" s="246"/>
      <c r="AS30" s="3"/>
    </row>
    <row r="31" spans="1:50" s="2" customFormat="1" hidden="1">
      <c r="A31" s="175" t="s">
        <v>343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</row>
    <row r="32" spans="1:50" s="2" customFormat="1" hidden="1">
      <c r="A32" s="181" t="s">
        <v>346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</row>
    <row r="33" spans="1:45" ht="26.25" hidden="1" customHeight="1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</row>
    <row r="34" spans="1:45" s="2" customFormat="1" hidden="1">
      <c r="A34" s="176" t="s">
        <v>344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</row>
    <row r="35" spans="1:45" s="2" customFormat="1" hidden="1">
      <c r="A35" s="176" t="s">
        <v>347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</row>
    <row r="36" spans="1:45" ht="32.25" hidden="1" customHeight="1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</row>
    <row r="37" spans="1:45" s="2" customFormat="1" hidden="1">
      <c r="A37" s="2" t="s">
        <v>345</v>
      </c>
      <c r="AO37" s="254"/>
      <c r="AP37" s="254"/>
      <c r="AQ37" s="254"/>
      <c r="AR37" s="254"/>
    </row>
    <row r="38" spans="1:45" s="2" customFormat="1" ht="12.75" hidden="1" customHeight="1">
      <c r="A38" s="180" t="s">
        <v>348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</row>
    <row r="39" spans="1:45" ht="74.25" hidden="1" customHeight="1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</row>
    <row r="40" spans="1:45" s="2" customFormat="1" ht="13.5" hidden="1">
      <c r="A40" s="2" t="s">
        <v>327</v>
      </c>
      <c r="AO40" s="254"/>
      <c r="AP40" s="254"/>
      <c r="AQ40" s="254"/>
      <c r="AR40" s="254"/>
    </row>
    <row r="41" spans="1:45" hidden="1">
      <c r="A41" s="3" t="s">
        <v>20</v>
      </c>
      <c r="AO41" s="246"/>
      <c r="AP41" s="246"/>
      <c r="AQ41" s="246"/>
      <c r="AR41" s="246"/>
      <c r="AS41" s="3"/>
    </row>
    <row r="42" spans="1:45" hidden="1">
      <c r="A42" s="3" t="s">
        <v>21</v>
      </c>
      <c r="AO42" s="246"/>
      <c r="AP42" s="246"/>
      <c r="AQ42" s="246"/>
      <c r="AR42" s="246"/>
      <c r="AS42" s="3"/>
    </row>
    <row r="43" spans="1:45" hidden="1">
      <c r="A43" s="7"/>
      <c r="B43" s="7"/>
      <c r="C43" s="7"/>
      <c r="D43" s="7"/>
      <c r="E43" s="7"/>
      <c r="F43" s="7"/>
      <c r="G43" s="7"/>
      <c r="H43" s="7"/>
      <c r="I43" s="692"/>
      <c r="J43" s="692"/>
      <c r="K43" s="692"/>
      <c r="L43" s="692"/>
      <c r="M43" s="7" t="s">
        <v>18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255"/>
      <c r="AP43" s="255"/>
      <c r="AQ43" s="255"/>
      <c r="AR43" s="255"/>
      <c r="AS43" s="7"/>
    </row>
    <row r="44" spans="1:45" hidden="1">
      <c r="A44" s="3" t="s">
        <v>349</v>
      </c>
      <c r="AO44" s="246"/>
      <c r="AP44" s="246"/>
      <c r="AQ44" s="246"/>
      <c r="AR44" s="246"/>
      <c r="AS44" s="3"/>
    </row>
    <row r="45" spans="1:45" hidden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255"/>
      <c r="AP45" s="255"/>
      <c r="AQ45" s="255"/>
      <c r="AR45" s="255"/>
      <c r="AS45" s="7"/>
    </row>
    <row r="46" spans="1:45" hidden="1">
      <c r="A46" s="3" t="s">
        <v>350</v>
      </c>
      <c r="AO46" s="246"/>
      <c r="AP46" s="246"/>
      <c r="AQ46" s="246"/>
      <c r="AR46" s="246"/>
      <c r="AS46" s="3"/>
    </row>
    <row r="47" spans="1:45" hidden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55"/>
      <c r="AP47" s="255"/>
      <c r="AQ47" s="255"/>
      <c r="AR47" s="255"/>
      <c r="AS47" s="7"/>
    </row>
    <row r="48" spans="1:45" s="2" customFormat="1" ht="13.5" hidden="1">
      <c r="A48" s="2" t="s">
        <v>328</v>
      </c>
      <c r="AM48" s="701"/>
      <c r="AN48" s="701"/>
      <c r="AO48" s="701"/>
      <c r="AP48" s="701"/>
      <c r="AQ48" s="256"/>
      <c r="AR48" s="188"/>
      <c r="AS48" s="246" t="s">
        <v>18</v>
      </c>
    </row>
    <row r="49" spans="1:45" hidden="1">
      <c r="A49" s="3" t="s">
        <v>22</v>
      </c>
      <c r="AM49" s="702"/>
      <c r="AN49" s="702"/>
      <c r="AO49" s="702"/>
      <c r="AP49" s="702"/>
      <c r="AQ49" s="6"/>
      <c r="AR49" s="188"/>
      <c r="AS49" s="246" t="s">
        <v>18</v>
      </c>
    </row>
    <row r="50" spans="1:45" hidden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255"/>
      <c r="AP50" s="255"/>
      <c r="AQ50" s="255"/>
      <c r="AR50" s="255"/>
      <c r="AS50" s="7"/>
    </row>
    <row r="51" spans="1:45" hidden="1"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</row>
    <row r="52" spans="1:45" hidden="1">
      <c r="I52" s="473"/>
      <c r="J52" s="473"/>
      <c r="K52" s="473"/>
      <c r="L52" s="473"/>
      <c r="M52" s="473"/>
      <c r="N52" s="473"/>
      <c r="O52" s="473"/>
      <c r="P52" s="473"/>
      <c r="Q52" s="473"/>
      <c r="R52" s="473"/>
      <c r="S52" s="473"/>
      <c r="T52" s="473"/>
      <c r="U52" s="473"/>
      <c r="V52" s="473"/>
      <c r="W52" s="473"/>
      <c r="X52" s="473"/>
      <c r="Y52" s="473"/>
      <c r="Z52" s="473"/>
      <c r="AA52" s="473"/>
      <c r="AB52" s="473"/>
      <c r="AC52" s="473"/>
      <c r="AD52" s="473"/>
      <c r="AE52" s="473"/>
      <c r="AF52" s="473"/>
      <c r="AG52" s="473"/>
      <c r="AH52" s="473"/>
      <c r="AI52" s="473"/>
      <c r="AJ52" s="473"/>
      <c r="AK52" s="473"/>
      <c r="AL52" s="473"/>
      <c r="AM52" s="473"/>
      <c r="AN52" s="516" t="s">
        <v>324</v>
      </c>
      <c r="AO52" s="516"/>
      <c r="AP52" s="516"/>
      <c r="AQ52" s="516"/>
      <c r="AR52" s="516"/>
      <c r="AS52" s="516"/>
    </row>
    <row r="53" spans="1:45" hidden="1">
      <c r="A53" s="517" t="s">
        <v>333</v>
      </c>
      <c r="B53" s="517"/>
      <c r="C53" s="517"/>
      <c r="D53" s="517"/>
      <c r="E53" s="517"/>
      <c r="F53" s="517"/>
      <c r="G53" s="517"/>
      <c r="H53" s="517"/>
      <c r="I53" s="517"/>
      <c r="J53" s="517"/>
      <c r="K53" s="517"/>
      <c r="L53" s="517"/>
      <c r="M53" s="517"/>
      <c r="N53" s="517"/>
      <c r="O53" s="517"/>
      <c r="P53" s="517"/>
      <c r="Q53" s="517"/>
      <c r="R53" s="517"/>
      <c r="S53" s="517"/>
      <c r="T53" s="517"/>
      <c r="U53" s="517"/>
      <c r="V53" s="517"/>
      <c r="W53" s="517"/>
      <c r="X53" s="517"/>
      <c r="Y53" s="517"/>
      <c r="Z53" s="517"/>
      <c r="AA53" s="517"/>
      <c r="AB53" s="517"/>
      <c r="AC53" s="517"/>
      <c r="AD53" s="517"/>
      <c r="AE53" s="517"/>
      <c r="AF53" s="517"/>
      <c r="AG53" s="517"/>
      <c r="AH53" s="517"/>
      <c r="AI53" s="517"/>
      <c r="AJ53" s="517"/>
      <c r="AK53" s="517"/>
      <c r="AL53" s="517"/>
      <c r="AM53" s="517"/>
      <c r="AN53" s="517"/>
      <c r="AO53" s="517"/>
      <c r="AP53" s="517"/>
      <c r="AQ53" s="517"/>
      <c r="AR53" s="517"/>
      <c r="AS53" s="517"/>
    </row>
    <row r="54" spans="1:45" hidden="1">
      <c r="A54" s="517" t="s">
        <v>332</v>
      </c>
      <c r="B54" s="517"/>
      <c r="C54" s="517"/>
      <c r="D54" s="517"/>
      <c r="E54" s="517"/>
      <c r="F54" s="517"/>
      <c r="G54" s="517"/>
      <c r="H54" s="517"/>
      <c r="I54" s="517"/>
      <c r="J54" s="517"/>
      <c r="K54" s="517"/>
      <c r="L54" s="517"/>
      <c r="M54" s="517"/>
      <c r="N54" s="517"/>
      <c r="O54" s="517"/>
      <c r="P54" s="517"/>
      <c r="Q54" s="517"/>
      <c r="R54" s="517"/>
      <c r="S54" s="517"/>
      <c r="T54" s="517"/>
      <c r="U54" s="517"/>
      <c r="V54" s="517"/>
      <c r="W54" s="517"/>
      <c r="X54" s="517"/>
      <c r="Y54" s="517"/>
      <c r="Z54" s="517"/>
      <c r="AA54" s="517"/>
      <c r="AB54" s="517"/>
      <c r="AC54" s="517"/>
      <c r="AD54" s="517"/>
      <c r="AE54" s="517"/>
      <c r="AF54" s="517"/>
      <c r="AG54" s="517"/>
      <c r="AH54" s="517"/>
      <c r="AI54" s="517"/>
      <c r="AJ54" s="517"/>
      <c r="AK54" s="517"/>
      <c r="AL54" s="517"/>
      <c r="AM54" s="517"/>
      <c r="AN54" s="517"/>
      <c r="AO54" s="517"/>
      <c r="AP54" s="517"/>
      <c r="AQ54" s="517"/>
      <c r="AR54" s="517"/>
      <c r="AS54" s="517"/>
    </row>
    <row r="55" spans="1:45" hidden="1">
      <c r="A55" s="520" t="s">
        <v>331</v>
      </c>
      <c r="B55" s="520"/>
      <c r="C55" s="520"/>
      <c r="D55" s="520"/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20"/>
      <c r="P55" s="520"/>
      <c r="Q55" s="520"/>
      <c r="R55" s="520"/>
      <c r="S55" s="520"/>
      <c r="T55" s="520"/>
      <c r="U55" s="520"/>
      <c r="V55" s="520"/>
      <c r="W55" s="520"/>
      <c r="X55" s="520"/>
      <c r="Y55" s="520"/>
      <c r="Z55" s="520"/>
      <c r="AA55" s="520"/>
      <c r="AB55" s="520"/>
      <c r="AC55" s="520"/>
      <c r="AD55" s="520"/>
      <c r="AE55" s="520"/>
      <c r="AF55" s="520"/>
      <c r="AG55" s="520"/>
      <c r="AH55" s="520"/>
      <c r="AI55" s="520"/>
      <c r="AJ55" s="520"/>
      <c r="AK55" s="520"/>
      <c r="AL55" s="520"/>
      <c r="AM55" s="520"/>
      <c r="AN55" s="520"/>
      <c r="AO55" s="520"/>
      <c r="AP55" s="520"/>
      <c r="AQ55" s="520"/>
      <c r="AR55" s="520"/>
      <c r="AS55" s="520"/>
    </row>
    <row r="56" spans="1:45" hidden="1">
      <c r="A56" s="577" t="s">
        <v>53</v>
      </c>
      <c r="B56" s="567"/>
      <c r="C56" s="568"/>
      <c r="D56" s="577" t="s">
        <v>23</v>
      </c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8"/>
      <c r="AK56" s="515" t="s">
        <v>24</v>
      </c>
      <c r="AL56" s="515"/>
      <c r="AM56" s="515"/>
      <c r="AN56" s="515"/>
      <c r="AO56" s="515"/>
      <c r="AP56" s="515"/>
      <c r="AQ56" s="515"/>
      <c r="AR56" s="515"/>
      <c r="AS56" s="14"/>
    </row>
    <row r="57" spans="1:45" hidden="1">
      <c r="A57" s="577">
        <v>1</v>
      </c>
      <c r="B57" s="567"/>
      <c r="C57" s="568"/>
      <c r="D57" s="577">
        <v>2</v>
      </c>
      <c r="E57" s="567"/>
      <c r="F57" s="567"/>
      <c r="G57" s="567"/>
      <c r="H57" s="567"/>
      <c r="I57" s="567"/>
      <c r="J57" s="567"/>
      <c r="K57" s="567"/>
      <c r="L57" s="567"/>
      <c r="M57" s="567"/>
      <c r="N57" s="567"/>
      <c r="O57" s="567"/>
      <c r="P57" s="567"/>
      <c r="Q57" s="567"/>
      <c r="R57" s="567"/>
      <c r="S57" s="567"/>
      <c r="T57" s="567"/>
      <c r="U57" s="567"/>
      <c r="V57" s="567"/>
      <c r="W57" s="567"/>
      <c r="X57" s="567"/>
      <c r="Y57" s="567"/>
      <c r="Z57" s="567"/>
      <c r="AA57" s="567"/>
      <c r="AB57" s="567"/>
      <c r="AC57" s="567"/>
      <c r="AD57" s="567"/>
      <c r="AE57" s="567"/>
      <c r="AF57" s="567"/>
      <c r="AG57" s="567"/>
      <c r="AH57" s="567"/>
      <c r="AI57" s="567"/>
      <c r="AJ57" s="568"/>
      <c r="AK57" s="515">
        <v>3</v>
      </c>
      <c r="AL57" s="515"/>
      <c r="AM57" s="515"/>
      <c r="AN57" s="515"/>
      <c r="AO57" s="515"/>
      <c r="AP57" s="515"/>
      <c r="AQ57" s="515"/>
      <c r="AR57" s="515"/>
      <c r="AS57" s="14"/>
    </row>
    <row r="58" spans="1:45" hidden="1">
      <c r="A58" s="694" t="s">
        <v>26</v>
      </c>
      <c r="B58" s="695"/>
      <c r="C58" s="696"/>
      <c r="D58" s="612" t="s">
        <v>25</v>
      </c>
      <c r="E58" s="613"/>
      <c r="F58" s="613"/>
      <c r="G58" s="613"/>
      <c r="H58" s="613"/>
      <c r="I58" s="613"/>
      <c r="J58" s="613"/>
      <c r="K58" s="613"/>
      <c r="L58" s="613"/>
      <c r="M58" s="613"/>
      <c r="N58" s="613"/>
      <c r="O58" s="613"/>
      <c r="P58" s="613"/>
      <c r="Q58" s="613"/>
      <c r="R58" s="613"/>
      <c r="S58" s="613"/>
      <c r="T58" s="613"/>
      <c r="U58" s="613"/>
      <c r="V58" s="613"/>
      <c r="W58" s="613"/>
      <c r="X58" s="613"/>
      <c r="Y58" s="613"/>
      <c r="Z58" s="613"/>
      <c r="AA58" s="613"/>
      <c r="AB58" s="613"/>
      <c r="AC58" s="613"/>
      <c r="AD58" s="613"/>
      <c r="AE58" s="613"/>
      <c r="AF58" s="613"/>
      <c r="AG58" s="613"/>
      <c r="AH58" s="613"/>
      <c r="AI58" s="613"/>
      <c r="AJ58" s="614"/>
      <c r="AK58" s="697"/>
      <c r="AL58" s="697"/>
      <c r="AM58" s="697"/>
      <c r="AN58" s="697"/>
      <c r="AO58" s="697"/>
      <c r="AP58" s="697"/>
      <c r="AQ58" s="697"/>
      <c r="AR58" s="697"/>
      <c r="AS58" s="14"/>
    </row>
    <row r="59" spans="1:45" hidden="1">
      <c r="A59" s="529"/>
      <c r="B59" s="530"/>
      <c r="C59" s="530"/>
      <c r="D59" s="599" t="s">
        <v>351</v>
      </c>
      <c r="E59" s="600"/>
      <c r="F59" s="600"/>
      <c r="G59" s="600"/>
      <c r="H59" s="600"/>
      <c r="I59" s="600"/>
      <c r="J59" s="600"/>
      <c r="K59" s="600"/>
      <c r="L59" s="600"/>
      <c r="M59" s="600"/>
      <c r="N59" s="600"/>
      <c r="O59" s="600"/>
      <c r="P59" s="600"/>
      <c r="Q59" s="600"/>
      <c r="R59" s="600"/>
      <c r="S59" s="600"/>
      <c r="T59" s="600"/>
      <c r="U59" s="600"/>
      <c r="V59" s="600"/>
      <c r="W59" s="600"/>
      <c r="X59" s="600"/>
      <c r="Y59" s="600"/>
      <c r="Z59" s="600"/>
      <c r="AA59" s="600"/>
      <c r="AB59" s="600"/>
      <c r="AC59" s="600"/>
      <c r="AD59" s="600"/>
      <c r="AE59" s="600"/>
      <c r="AF59" s="600"/>
      <c r="AG59" s="600"/>
      <c r="AH59" s="600"/>
      <c r="AI59" s="600"/>
      <c r="AJ59" s="601"/>
      <c r="AK59" s="690"/>
      <c r="AL59" s="690"/>
      <c r="AM59" s="690"/>
      <c r="AN59" s="690"/>
      <c r="AO59" s="690"/>
      <c r="AP59" s="690"/>
      <c r="AQ59" s="690"/>
      <c r="AR59" s="691"/>
      <c r="AS59" s="14"/>
    </row>
    <row r="60" spans="1:45" hidden="1">
      <c r="A60" s="532"/>
      <c r="B60" s="533"/>
      <c r="C60" s="533"/>
      <c r="D60" s="606" t="s">
        <v>352</v>
      </c>
      <c r="E60" s="607"/>
      <c r="F60" s="607"/>
      <c r="G60" s="607"/>
      <c r="H60" s="607"/>
      <c r="I60" s="607"/>
      <c r="J60" s="607"/>
      <c r="K60" s="607"/>
      <c r="L60" s="607"/>
      <c r="M60" s="607"/>
      <c r="N60" s="607"/>
      <c r="O60" s="607"/>
      <c r="P60" s="607"/>
      <c r="Q60" s="607"/>
      <c r="R60" s="607"/>
      <c r="S60" s="607"/>
      <c r="T60" s="607"/>
      <c r="U60" s="607"/>
      <c r="V60" s="607"/>
      <c r="W60" s="607"/>
      <c r="X60" s="607"/>
      <c r="Y60" s="607"/>
      <c r="Z60" s="607"/>
      <c r="AA60" s="607"/>
      <c r="AB60" s="607"/>
      <c r="AC60" s="607"/>
      <c r="AD60" s="607"/>
      <c r="AE60" s="607"/>
      <c r="AF60" s="607"/>
      <c r="AG60" s="607"/>
      <c r="AH60" s="607"/>
      <c r="AI60" s="607"/>
      <c r="AJ60" s="608"/>
      <c r="AK60" s="692"/>
      <c r="AL60" s="692"/>
      <c r="AM60" s="692"/>
      <c r="AN60" s="692"/>
      <c r="AO60" s="692"/>
      <c r="AP60" s="692"/>
      <c r="AQ60" s="692"/>
      <c r="AR60" s="693"/>
      <c r="AS60" s="14"/>
    </row>
    <row r="61" spans="1:45" hidden="1">
      <c r="A61" s="529"/>
      <c r="B61" s="530"/>
      <c r="C61" s="530"/>
      <c r="D61" s="599" t="s">
        <v>353</v>
      </c>
      <c r="E61" s="600"/>
      <c r="F61" s="600"/>
      <c r="G61" s="600"/>
      <c r="H61" s="600"/>
      <c r="I61" s="600"/>
      <c r="J61" s="600"/>
      <c r="K61" s="600"/>
      <c r="L61" s="600"/>
      <c r="M61" s="600"/>
      <c r="N61" s="600"/>
      <c r="O61" s="600"/>
      <c r="P61" s="600"/>
      <c r="Q61" s="600"/>
      <c r="R61" s="600"/>
      <c r="S61" s="600"/>
      <c r="T61" s="600"/>
      <c r="U61" s="600"/>
      <c r="V61" s="600"/>
      <c r="W61" s="600"/>
      <c r="X61" s="600"/>
      <c r="Y61" s="600"/>
      <c r="Z61" s="600"/>
      <c r="AA61" s="600"/>
      <c r="AB61" s="600"/>
      <c r="AC61" s="600"/>
      <c r="AD61" s="600"/>
      <c r="AE61" s="600"/>
      <c r="AF61" s="600"/>
      <c r="AG61" s="600"/>
      <c r="AH61" s="600"/>
      <c r="AI61" s="600"/>
      <c r="AJ61" s="601"/>
      <c r="AK61" s="690"/>
      <c r="AL61" s="690"/>
      <c r="AM61" s="690"/>
      <c r="AN61" s="690"/>
      <c r="AO61" s="690"/>
      <c r="AP61" s="690"/>
      <c r="AQ61" s="690"/>
      <c r="AR61" s="691"/>
      <c r="AS61" s="14"/>
    </row>
    <row r="62" spans="1:45" hidden="1">
      <c r="A62" s="532"/>
      <c r="B62" s="533"/>
      <c r="C62" s="533"/>
      <c r="D62" s="606" t="s">
        <v>354</v>
      </c>
      <c r="E62" s="607"/>
      <c r="F62" s="607"/>
      <c r="G62" s="607"/>
      <c r="H62" s="607"/>
      <c r="I62" s="607"/>
      <c r="J62" s="607"/>
      <c r="K62" s="607"/>
      <c r="L62" s="607"/>
      <c r="M62" s="607"/>
      <c r="N62" s="607"/>
      <c r="O62" s="607"/>
      <c r="P62" s="607"/>
      <c r="Q62" s="607"/>
      <c r="R62" s="607"/>
      <c r="S62" s="607"/>
      <c r="T62" s="607"/>
      <c r="U62" s="607"/>
      <c r="V62" s="607"/>
      <c r="W62" s="607"/>
      <c r="X62" s="607"/>
      <c r="Y62" s="607"/>
      <c r="Z62" s="607"/>
      <c r="AA62" s="607"/>
      <c r="AB62" s="607"/>
      <c r="AC62" s="607"/>
      <c r="AD62" s="607"/>
      <c r="AE62" s="607"/>
      <c r="AF62" s="607"/>
      <c r="AG62" s="607"/>
      <c r="AH62" s="607"/>
      <c r="AI62" s="607"/>
      <c r="AJ62" s="608"/>
      <c r="AK62" s="692"/>
      <c r="AL62" s="692"/>
      <c r="AM62" s="692"/>
      <c r="AN62" s="692"/>
      <c r="AO62" s="692"/>
      <c r="AP62" s="692"/>
      <c r="AQ62" s="692"/>
      <c r="AR62" s="693"/>
      <c r="AS62" s="14"/>
    </row>
    <row r="63" spans="1:45" hidden="1">
      <c r="A63" s="577"/>
      <c r="B63" s="567"/>
      <c r="C63" s="568"/>
      <c r="D63" s="629" t="s">
        <v>355</v>
      </c>
      <c r="E63" s="630"/>
      <c r="F63" s="630"/>
      <c r="G63" s="630"/>
      <c r="H63" s="630"/>
      <c r="I63" s="630"/>
      <c r="J63" s="630"/>
      <c r="K63" s="630"/>
      <c r="L63" s="630"/>
      <c r="M63" s="630"/>
      <c r="N63" s="630"/>
      <c r="O63" s="630"/>
      <c r="P63" s="630"/>
      <c r="Q63" s="630"/>
      <c r="R63" s="630"/>
      <c r="S63" s="630"/>
      <c r="T63" s="630"/>
      <c r="U63" s="630"/>
      <c r="V63" s="630"/>
      <c r="W63" s="630"/>
      <c r="X63" s="630"/>
      <c r="Y63" s="630"/>
      <c r="Z63" s="630"/>
      <c r="AA63" s="630"/>
      <c r="AB63" s="630"/>
      <c r="AC63" s="630"/>
      <c r="AD63" s="630"/>
      <c r="AE63" s="630"/>
      <c r="AF63" s="630"/>
      <c r="AG63" s="630"/>
      <c r="AH63" s="630"/>
      <c r="AI63" s="630"/>
      <c r="AJ63" s="631"/>
      <c r="AK63" s="698"/>
      <c r="AL63" s="698"/>
      <c r="AM63" s="698"/>
      <c r="AN63" s="698"/>
      <c r="AO63" s="698"/>
      <c r="AP63" s="698"/>
      <c r="AQ63" s="698"/>
      <c r="AR63" s="698"/>
      <c r="AS63" s="14"/>
    </row>
    <row r="64" spans="1:45" hidden="1">
      <c r="A64" s="529"/>
      <c r="B64" s="530"/>
      <c r="C64" s="530"/>
      <c r="D64" s="599" t="s">
        <v>356</v>
      </c>
      <c r="E64" s="600"/>
      <c r="F64" s="600"/>
      <c r="G64" s="600"/>
      <c r="H64" s="600"/>
      <c r="I64" s="600"/>
      <c r="J64" s="600"/>
      <c r="K64" s="600"/>
      <c r="L64" s="600"/>
      <c r="M64" s="600"/>
      <c r="N64" s="600"/>
      <c r="O64" s="600"/>
      <c r="P64" s="600"/>
      <c r="Q64" s="600"/>
      <c r="R64" s="600"/>
      <c r="S64" s="600"/>
      <c r="T64" s="600"/>
      <c r="U64" s="600"/>
      <c r="V64" s="600"/>
      <c r="W64" s="600"/>
      <c r="X64" s="600"/>
      <c r="Y64" s="600"/>
      <c r="Z64" s="600"/>
      <c r="AA64" s="600"/>
      <c r="AB64" s="600"/>
      <c r="AC64" s="600"/>
      <c r="AD64" s="600"/>
      <c r="AE64" s="600"/>
      <c r="AF64" s="600"/>
      <c r="AG64" s="600"/>
      <c r="AH64" s="600"/>
      <c r="AI64" s="600"/>
      <c r="AJ64" s="601"/>
      <c r="AK64" s="690"/>
      <c r="AL64" s="690"/>
      <c r="AM64" s="690"/>
      <c r="AN64" s="690"/>
      <c r="AO64" s="690"/>
      <c r="AP64" s="690"/>
      <c r="AQ64" s="690"/>
      <c r="AR64" s="691"/>
      <c r="AS64" s="14"/>
    </row>
    <row r="65" spans="1:45" hidden="1">
      <c r="A65" s="532"/>
      <c r="B65" s="533"/>
      <c r="C65" s="533"/>
      <c r="D65" s="606" t="s">
        <v>354</v>
      </c>
      <c r="E65" s="607"/>
      <c r="F65" s="607"/>
      <c r="G65" s="607"/>
      <c r="H65" s="607"/>
      <c r="I65" s="607"/>
      <c r="J65" s="607"/>
      <c r="K65" s="607"/>
      <c r="L65" s="607"/>
      <c r="M65" s="607"/>
      <c r="N65" s="607"/>
      <c r="O65" s="607"/>
      <c r="P65" s="607"/>
      <c r="Q65" s="607"/>
      <c r="R65" s="607"/>
      <c r="S65" s="607"/>
      <c r="T65" s="607"/>
      <c r="U65" s="607"/>
      <c r="V65" s="607"/>
      <c r="W65" s="607"/>
      <c r="X65" s="607"/>
      <c r="Y65" s="607"/>
      <c r="Z65" s="607"/>
      <c r="AA65" s="607"/>
      <c r="AB65" s="607"/>
      <c r="AC65" s="607"/>
      <c r="AD65" s="607"/>
      <c r="AE65" s="607"/>
      <c r="AF65" s="607"/>
      <c r="AG65" s="607"/>
      <c r="AH65" s="607"/>
      <c r="AI65" s="607"/>
      <c r="AJ65" s="608"/>
      <c r="AK65" s="692"/>
      <c r="AL65" s="692"/>
      <c r="AM65" s="692"/>
      <c r="AN65" s="692"/>
      <c r="AO65" s="692"/>
      <c r="AP65" s="692"/>
      <c r="AQ65" s="692"/>
      <c r="AR65" s="693"/>
      <c r="AS65" s="14"/>
    </row>
    <row r="66" spans="1:45" hidden="1">
      <c r="A66" s="694" t="s">
        <v>27</v>
      </c>
      <c r="B66" s="695"/>
      <c r="C66" s="696"/>
      <c r="D66" s="626" t="s">
        <v>54</v>
      </c>
      <c r="E66" s="627"/>
      <c r="F66" s="627"/>
      <c r="G66" s="627"/>
      <c r="H66" s="627"/>
      <c r="I66" s="627"/>
      <c r="J66" s="627"/>
      <c r="K66" s="627"/>
      <c r="L66" s="627"/>
      <c r="M66" s="627"/>
      <c r="N66" s="627"/>
      <c r="O66" s="627"/>
      <c r="P66" s="627"/>
      <c r="Q66" s="627"/>
      <c r="R66" s="627"/>
      <c r="S66" s="627"/>
      <c r="T66" s="627"/>
      <c r="U66" s="627"/>
      <c r="V66" s="627"/>
      <c r="W66" s="627"/>
      <c r="X66" s="627"/>
      <c r="Y66" s="627"/>
      <c r="Z66" s="627"/>
      <c r="AA66" s="627"/>
      <c r="AB66" s="627"/>
      <c r="AC66" s="627"/>
      <c r="AD66" s="627"/>
      <c r="AE66" s="627"/>
      <c r="AF66" s="627"/>
      <c r="AG66" s="627"/>
      <c r="AH66" s="627"/>
      <c r="AI66" s="627"/>
      <c r="AJ66" s="628"/>
      <c r="AK66" s="697"/>
      <c r="AL66" s="697"/>
      <c r="AM66" s="697"/>
      <c r="AN66" s="697"/>
      <c r="AO66" s="697"/>
      <c r="AP66" s="697"/>
      <c r="AQ66" s="697"/>
      <c r="AR66" s="697"/>
      <c r="AS66" s="14"/>
    </row>
    <row r="67" spans="1:45" hidden="1">
      <c r="A67" s="529"/>
      <c r="B67" s="530"/>
      <c r="C67" s="530"/>
      <c r="D67" s="599" t="s">
        <v>357</v>
      </c>
      <c r="E67" s="600"/>
      <c r="F67" s="600"/>
      <c r="G67" s="600"/>
      <c r="H67" s="600"/>
      <c r="I67" s="600"/>
      <c r="J67" s="600"/>
      <c r="K67" s="600"/>
      <c r="L67" s="600"/>
      <c r="M67" s="600"/>
      <c r="N67" s="600"/>
      <c r="O67" s="600"/>
      <c r="P67" s="600"/>
      <c r="Q67" s="600"/>
      <c r="R67" s="600"/>
      <c r="S67" s="600"/>
      <c r="T67" s="600"/>
      <c r="U67" s="600"/>
      <c r="V67" s="600"/>
      <c r="W67" s="600"/>
      <c r="X67" s="600"/>
      <c r="Y67" s="600"/>
      <c r="Z67" s="600"/>
      <c r="AA67" s="600"/>
      <c r="AB67" s="600"/>
      <c r="AC67" s="600"/>
      <c r="AD67" s="600"/>
      <c r="AE67" s="600"/>
      <c r="AF67" s="600"/>
      <c r="AG67" s="600"/>
      <c r="AH67" s="600"/>
      <c r="AI67" s="600"/>
      <c r="AJ67" s="601"/>
      <c r="AK67" s="690"/>
      <c r="AL67" s="690"/>
      <c r="AM67" s="690"/>
      <c r="AN67" s="690"/>
      <c r="AO67" s="690"/>
      <c r="AP67" s="690"/>
      <c r="AQ67" s="690"/>
      <c r="AR67" s="691"/>
      <c r="AS67" s="14"/>
    </row>
    <row r="68" spans="1:45" hidden="1">
      <c r="A68" s="532"/>
      <c r="B68" s="533"/>
      <c r="C68" s="533"/>
      <c r="D68" s="606" t="s">
        <v>358</v>
      </c>
      <c r="E68" s="607"/>
      <c r="F68" s="607"/>
      <c r="G68" s="607"/>
      <c r="H68" s="607"/>
      <c r="I68" s="607"/>
      <c r="J68" s="607"/>
      <c r="K68" s="607"/>
      <c r="L68" s="607"/>
      <c r="M68" s="607"/>
      <c r="N68" s="607"/>
      <c r="O68" s="607"/>
      <c r="P68" s="607"/>
      <c r="Q68" s="607"/>
      <c r="R68" s="607"/>
      <c r="S68" s="607"/>
      <c r="T68" s="607"/>
      <c r="U68" s="607"/>
      <c r="V68" s="607"/>
      <c r="W68" s="607"/>
      <c r="X68" s="607"/>
      <c r="Y68" s="607"/>
      <c r="Z68" s="607"/>
      <c r="AA68" s="607"/>
      <c r="AB68" s="607"/>
      <c r="AC68" s="607"/>
      <c r="AD68" s="607"/>
      <c r="AE68" s="607"/>
      <c r="AF68" s="607"/>
      <c r="AG68" s="607"/>
      <c r="AH68" s="607"/>
      <c r="AI68" s="607"/>
      <c r="AJ68" s="608"/>
      <c r="AK68" s="692"/>
      <c r="AL68" s="692"/>
      <c r="AM68" s="692"/>
      <c r="AN68" s="692"/>
      <c r="AO68" s="692"/>
      <c r="AP68" s="692"/>
      <c r="AQ68" s="692"/>
      <c r="AR68" s="693"/>
      <c r="AS68" s="14"/>
    </row>
    <row r="69" spans="1:45" hidden="1">
      <c r="A69" s="529"/>
      <c r="B69" s="530"/>
      <c r="C69" s="530"/>
      <c r="D69" s="599" t="s">
        <v>359</v>
      </c>
      <c r="E69" s="600"/>
      <c r="F69" s="600"/>
      <c r="G69" s="600"/>
      <c r="H69" s="600"/>
      <c r="I69" s="600"/>
      <c r="J69" s="600"/>
      <c r="K69" s="600"/>
      <c r="L69" s="600"/>
      <c r="M69" s="600"/>
      <c r="N69" s="600"/>
      <c r="O69" s="600"/>
      <c r="P69" s="600"/>
      <c r="Q69" s="600"/>
      <c r="R69" s="600"/>
      <c r="S69" s="600"/>
      <c r="T69" s="600"/>
      <c r="U69" s="600"/>
      <c r="V69" s="600"/>
      <c r="W69" s="600"/>
      <c r="X69" s="600"/>
      <c r="Y69" s="600"/>
      <c r="Z69" s="600"/>
      <c r="AA69" s="600"/>
      <c r="AB69" s="600"/>
      <c r="AC69" s="600"/>
      <c r="AD69" s="600"/>
      <c r="AE69" s="600"/>
      <c r="AF69" s="600"/>
      <c r="AG69" s="600"/>
      <c r="AH69" s="600"/>
      <c r="AI69" s="600"/>
      <c r="AJ69" s="601"/>
      <c r="AK69" s="690"/>
      <c r="AL69" s="690"/>
      <c r="AM69" s="690"/>
      <c r="AN69" s="690"/>
      <c r="AO69" s="690"/>
      <c r="AP69" s="690"/>
      <c r="AQ69" s="690"/>
      <c r="AR69" s="691"/>
      <c r="AS69" s="14"/>
    </row>
    <row r="70" spans="1:45" hidden="1">
      <c r="A70" s="532"/>
      <c r="B70" s="533"/>
      <c r="C70" s="533"/>
      <c r="D70" s="606" t="s">
        <v>360</v>
      </c>
      <c r="E70" s="607"/>
      <c r="F70" s="607"/>
      <c r="G70" s="607"/>
      <c r="H70" s="607"/>
      <c r="I70" s="607"/>
      <c r="J70" s="607"/>
      <c r="K70" s="607"/>
      <c r="L70" s="607"/>
      <c r="M70" s="607"/>
      <c r="N70" s="607"/>
      <c r="O70" s="607"/>
      <c r="P70" s="607"/>
      <c r="Q70" s="607"/>
      <c r="R70" s="607"/>
      <c r="S70" s="607"/>
      <c r="T70" s="607"/>
      <c r="U70" s="607"/>
      <c r="V70" s="607"/>
      <c r="W70" s="607"/>
      <c r="X70" s="607"/>
      <c r="Y70" s="607"/>
      <c r="Z70" s="607"/>
      <c r="AA70" s="607"/>
      <c r="AB70" s="607"/>
      <c r="AC70" s="607"/>
      <c r="AD70" s="607"/>
      <c r="AE70" s="607"/>
      <c r="AF70" s="607"/>
      <c r="AG70" s="607"/>
      <c r="AH70" s="607"/>
      <c r="AI70" s="607"/>
      <c r="AJ70" s="608"/>
      <c r="AK70" s="692"/>
      <c r="AL70" s="692"/>
      <c r="AM70" s="692"/>
      <c r="AN70" s="692"/>
      <c r="AO70" s="692"/>
      <c r="AP70" s="692"/>
      <c r="AQ70" s="692"/>
      <c r="AR70" s="693"/>
      <c r="AS70" s="14"/>
    </row>
    <row r="71" spans="1:45" hidden="1">
      <c r="A71" s="577"/>
      <c r="B71" s="567"/>
      <c r="C71" s="568"/>
      <c r="D71" s="606" t="s">
        <v>361</v>
      </c>
      <c r="E71" s="607"/>
      <c r="F71" s="607"/>
      <c r="G71" s="607"/>
      <c r="H71" s="607"/>
      <c r="I71" s="607"/>
      <c r="J71" s="607"/>
      <c r="K71" s="607"/>
      <c r="L71" s="607"/>
      <c r="M71" s="607"/>
      <c r="N71" s="607"/>
      <c r="O71" s="607"/>
      <c r="P71" s="607"/>
      <c r="Q71" s="607"/>
      <c r="R71" s="607"/>
      <c r="S71" s="607"/>
      <c r="T71" s="607"/>
      <c r="U71" s="607"/>
      <c r="V71" s="607"/>
      <c r="W71" s="607"/>
      <c r="X71" s="607"/>
      <c r="Y71" s="607"/>
      <c r="Z71" s="607"/>
      <c r="AA71" s="607"/>
      <c r="AB71" s="607"/>
      <c r="AC71" s="607"/>
      <c r="AD71" s="607"/>
      <c r="AE71" s="607"/>
      <c r="AF71" s="607"/>
      <c r="AG71" s="607"/>
      <c r="AH71" s="607"/>
      <c r="AI71" s="607"/>
      <c r="AJ71" s="608"/>
      <c r="AK71" s="698"/>
      <c r="AL71" s="698"/>
      <c r="AM71" s="698"/>
      <c r="AN71" s="698"/>
      <c r="AO71" s="698"/>
      <c r="AP71" s="698"/>
      <c r="AQ71" s="698"/>
      <c r="AR71" s="698"/>
      <c r="AS71" s="14"/>
    </row>
    <row r="72" spans="1:45" hidden="1">
      <c r="A72" s="577"/>
      <c r="B72" s="567"/>
      <c r="C72" s="568"/>
      <c r="D72" s="623" t="s">
        <v>362</v>
      </c>
      <c r="E72" s="624"/>
      <c r="F72" s="624"/>
      <c r="G72" s="624"/>
      <c r="H72" s="624"/>
      <c r="I72" s="624"/>
      <c r="J72" s="624"/>
      <c r="K72" s="624"/>
      <c r="L72" s="624"/>
      <c r="M72" s="624"/>
      <c r="N72" s="624"/>
      <c r="O72" s="624"/>
      <c r="P72" s="624"/>
      <c r="Q72" s="624"/>
      <c r="R72" s="624"/>
      <c r="S72" s="624"/>
      <c r="T72" s="624"/>
      <c r="U72" s="624"/>
      <c r="V72" s="624"/>
      <c r="W72" s="624"/>
      <c r="X72" s="624"/>
      <c r="Y72" s="624"/>
      <c r="Z72" s="624"/>
      <c r="AA72" s="624"/>
      <c r="AB72" s="624"/>
      <c r="AC72" s="624"/>
      <c r="AD72" s="624"/>
      <c r="AE72" s="624"/>
      <c r="AF72" s="624"/>
      <c r="AG72" s="624"/>
      <c r="AH72" s="624"/>
      <c r="AI72" s="624"/>
      <c r="AJ72" s="625"/>
      <c r="AK72" s="698"/>
      <c r="AL72" s="698"/>
      <c r="AM72" s="698"/>
      <c r="AN72" s="698"/>
      <c r="AO72" s="698"/>
      <c r="AP72" s="698"/>
      <c r="AQ72" s="698"/>
      <c r="AR72" s="698"/>
      <c r="AS72" s="14"/>
    </row>
    <row r="73" spans="1:45" hidden="1">
      <c r="A73" s="577"/>
      <c r="B73" s="567"/>
      <c r="C73" s="568"/>
      <c r="D73" s="619" t="s">
        <v>363</v>
      </c>
      <c r="E73" s="620"/>
      <c r="F73" s="620"/>
      <c r="G73" s="620"/>
      <c r="H73" s="620"/>
      <c r="I73" s="620"/>
      <c r="J73" s="620"/>
      <c r="K73" s="620"/>
      <c r="L73" s="620"/>
      <c r="M73" s="620"/>
      <c r="N73" s="620"/>
      <c r="O73" s="620"/>
      <c r="P73" s="620"/>
      <c r="Q73" s="620"/>
      <c r="R73" s="620"/>
      <c r="S73" s="620"/>
      <c r="T73" s="620"/>
      <c r="U73" s="620"/>
      <c r="V73" s="620"/>
      <c r="W73" s="620"/>
      <c r="X73" s="620"/>
      <c r="Y73" s="620"/>
      <c r="Z73" s="620"/>
      <c r="AA73" s="620"/>
      <c r="AB73" s="620"/>
      <c r="AC73" s="620"/>
      <c r="AD73" s="620"/>
      <c r="AE73" s="620"/>
      <c r="AF73" s="620"/>
      <c r="AG73" s="620"/>
      <c r="AH73" s="620"/>
      <c r="AI73" s="620"/>
      <c r="AJ73" s="621"/>
      <c r="AK73" s="698"/>
      <c r="AL73" s="698"/>
      <c r="AM73" s="698"/>
      <c r="AN73" s="698"/>
      <c r="AO73" s="698"/>
      <c r="AP73" s="698"/>
      <c r="AQ73" s="698"/>
      <c r="AR73" s="698"/>
      <c r="AS73" s="257"/>
    </row>
    <row r="74" spans="1:45" hidden="1">
      <c r="A74" s="577"/>
      <c r="B74" s="567"/>
      <c r="C74" s="568"/>
      <c r="D74" s="619" t="s">
        <v>364</v>
      </c>
      <c r="E74" s="620"/>
      <c r="F74" s="620"/>
      <c r="G74" s="620"/>
      <c r="H74" s="620"/>
      <c r="I74" s="620"/>
      <c r="J74" s="620"/>
      <c r="K74" s="620"/>
      <c r="L74" s="620"/>
      <c r="M74" s="620"/>
      <c r="N74" s="620"/>
      <c r="O74" s="620"/>
      <c r="P74" s="620"/>
      <c r="Q74" s="620"/>
      <c r="R74" s="620"/>
      <c r="S74" s="620"/>
      <c r="T74" s="620"/>
      <c r="U74" s="620"/>
      <c r="V74" s="620"/>
      <c r="W74" s="620"/>
      <c r="X74" s="620"/>
      <c r="Y74" s="620"/>
      <c r="Z74" s="620"/>
      <c r="AA74" s="620"/>
      <c r="AB74" s="620"/>
      <c r="AC74" s="620"/>
      <c r="AD74" s="620"/>
      <c r="AE74" s="620"/>
      <c r="AF74" s="620"/>
      <c r="AG74" s="620"/>
      <c r="AH74" s="620"/>
      <c r="AI74" s="620"/>
      <c r="AJ74" s="621"/>
      <c r="AK74" s="698"/>
      <c r="AL74" s="698"/>
      <c r="AM74" s="698"/>
      <c r="AN74" s="698"/>
      <c r="AO74" s="698"/>
      <c r="AP74" s="698"/>
      <c r="AQ74" s="698"/>
      <c r="AR74" s="698"/>
      <c r="AS74" s="14"/>
    </row>
    <row r="75" spans="1:45" hidden="1">
      <c r="A75" s="694" t="s">
        <v>33</v>
      </c>
      <c r="B75" s="695"/>
      <c r="C75" s="696"/>
      <c r="D75" s="612" t="s">
        <v>55</v>
      </c>
      <c r="E75" s="613"/>
      <c r="F75" s="613"/>
      <c r="G75" s="613"/>
      <c r="H75" s="613"/>
      <c r="I75" s="613"/>
      <c r="J75" s="613"/>
      <c r="K75" s="613"/>
      <c r="L75" s="613"/>
      <c r="M75" s="613"/>
      <c r="N75" s="613"/>
      <c r="O75" s="613"/>
      <c r="P75" s="613"/>
      <c r="Q75" s="613"/>
      <c r="R75" s="613"/>
      <c r="S75" s="613"/>
      <c r="T75" s="613"/>
      <c r="U75" s="613"/>
      <c r="V75" s="613"/>
      <c r="W75" s="613"/>
      <c r="X75" s="613"/>
      <c r="Y75" s="613"/>
      <c r="Z75" s="613"/>
      <c r="AA75" s="613"/>
      <c r="AB75" s="613"/>
      <c r="AC75" s="613"/>
      <c r="AD75" s="613"/>
      <c r="AE75" s="613"/>
      <c r="AF75" s="613"/>
      <c r="AG75" s="613"/>
      <c r="AH75" s="613"/>
      <c r="AI75" s="613"/>
      <c r="AJ75" s="614"/>
      <c r="AK75" s="697"/>
      <c r="AL75" s="697"/>
      <c r="AM75" s="697"/>
      <c r="AN75" s="697"/>
      <c r="AO75" s="697"/>
      <c r="AP75" s="697"/>
      <c r="AQ75" s="697"/>
      <c r="AR75" s="697"/>
      <c r="AS75" s="14"/>
    </row>
    <row r="76" spans="1:45" hidden="1">
      <c r="A76" s="529"/>
      <c r="B76" s="530"/>
      <c r="C76" s="530"/>
      <c r="D76" s="599" t="s">
        <v>56</v>
      </c>
      <c r="E76" s="600"/>
      <c r="F76" s="600"/>
      <c r="G76" s="600"/>
      <c r="H76" s="600"/>
      <c r="I76" s="600"/>
      <c r="J76" s="600"/>
      <c r="K76" s="600"/>
      <c r="L76" s="600"/>
      <c r="M76" s="600"/>
      <c r="N76" s="600"/>
      <c r="O76" s="600"/>
      <c r="P76" s="600"/>
      <c r="Q76" s="600"/>
      <c r="R76" s="600"/>
      <c r="S76" s="600"/>
      <c r="T76" s="600"/>
      <c r="U76" s="600"/>
      <c r="V76" s="600"/>
      <c r="W76" s="600"/>
      <c r="X76" s="600"/>
      <c r="Y76" s="600"/>
      <c r="Z76" s="600"/>
      <c r="AA76" s="600"/>
      <c r="AB76" s="600"/>
      <c r="AC76" s="600"/>
      <c r="AD76" s="600"/>
      <c r="AE76" s="600"/>
      <c r="AF76" s="600"/>
      <c r="AG76" s="600"/>
      <c r="AH76" s="600"/>
      <c r="AI76" s="600"/>
      <c r="AJ76" s="601"/>
      <c r="AK76" s="690"/>
      <c r="AL76" s="690"/>
      <c r="AM76" s="690"/>
      <c r="AN76" s="690"/>
      <c r="AO76" s="690"/>
      <c r="AP76" s="690"/>
      <c r="AQ76" s="690"/>
      <c r="AR76" s="691"/>
      <c r="AS76" s="14"/>
    </row>
    <row r="77" spans="1:45" hidden="1">
      <c r="A77" s="532"/>
      <c r="B77" s="533"/>
      <c r="C77" s="533"/>
      <c r="D77" s="606" t="s">
        <v>365</v>
      </c>
      <c r="E77" s="607"/>
      <c r="F77" s="607"/>
      <c r="G77" s="607"/>
      <c r="H77" s="607"/>
      <c r="I77" s="607"/>
      <c r="J77" s="607"/>
      <c r="K77" s="607"/>
      <c r="L77" s="607"/>
      <c r="M77" s="607"/>
      <c r="N77" s="607"/>
      <c r="O77" s="607"/>
      <c r="P77" s="607"/>
      <c r="Q77" s="607"/>
      <c r="R77" s="607"/>
      <c r="S77" s="607"/>
      <c r="T77" s="607"/>
      <c r="U77" s="607"/>
      <c r="V77" s="607"/>
      <c r="W77" s="607"/>
      <c r="X77" s="607"/>
      <c r="Y77" s="607"/>
      <c r="Z77" s="607"/>
      <c r="AA77" s="607"/>
      <c r="AB77" s="607"/>
      <c r="AC77" s="607"/>
      <c r="AD77" s="607"/>
      <c r="AE77" s="607"/>
      <c r="AF77" s="607"/>
      <c r="AG77" s="607"/>
      <c r="AH77" s="607"/>
      <c r="AI77" s="607"/>
      <c r="AJ77" s="608"/>
      <c r="AK77" s="692"/>
      <c r="AL77" s="692"/>
      <c r="AM77" s="692"/>
      <c r="AN77" s="692"/>
      <c r="AO77" s="692"/>
      <c r="AP77" s="692"/>
      <c r="AQ77" s="692"/>
      <c r="AR77" s="693"/>
      <c r="AS77" s="14"/>
    </row>
    <row r="78" spans="1:45" hidden="1">
      <c r="A78" s="529"/>
      <c r="B78" s="530"/>
      <c r="C78" s="530"/>
      <c r="D78" s="599" t="s">
        <v>366</v>
      </c>
      <c r="E78" s="600"/>
      <c r="F78" s="600"/>
      <c r="G78" s="600"/>
      <c r="H78" s="600"/>
      <c r="I78" s="600"/>
      <c r="J78" s="600"/>
      <c r="K78" s="600"/>
      <c r="L78" s="600"/>
      <c r="M78" s="600"/>
      <c r="N78" s="600"/>
      <c r="O78" s="600"/>
      <c r="P78" s="600"/>
      <c r="Q78" s="600"/>
      <c r="R78" s="600"/>
      <c r="S78" s="600"/>
      <c r="T78" s="600"/>
      <c r="U78" s="600"/>
      <c r="V78" s="600"/>
      <c r="W78" s="600"/>
      <c r="X78" s="600"/>
      <c r="Y78" s="600"/>
      <c r="Z78" s="600"/>
      <c r="AA78" s="600"/>
      <c r="AB78" s="600"/>
      <c r="AC78" s="600"/>
      <c r="AD78" s="600"/>
      <c r="AE78" s="600"/>
      <c r="AF78" s="600"/>
      <c r="AG78" s="600"/>
      <c r="AH78" s="600"/>
      <c r="AI78" s="600"/>
      <c r="AJ78" s="601"/>
      <c r="AK78" s="690"/>
      <c r="AL78" s="690"/>
      <c r="AM78" s="690"/>
      <c r="AN78" s="690"/>
      <c r="AO78" s="690"/>
      <c r="AP78" s="690"/>
      <c r="AQ78" s="690"/>
      <c r="AR78" s="691"/>
      <c r="AS78" s="14"/>
    </row>
    <row r="79" spans="1:45" hidden="1">
      <c r="A79" s="532"/>
      <c r="B79" s="533"/>
      <c r="C79" s="533"/>
      <c r="D79" s="606" t="s">
        <v>367</v>
      </c>
      <c r="E79" s="607"/>
      <c r="F79" s="607"/>
      <c r="G79" s="607"/>
      <c r="H79" s="607"/>
      <c r="I79" s="607"/>
      <c r="J79" s="607"/>
      <c r="K79" s="607"/>
      <c r="L79" s="607"/>
      <c r="M79" s="607"/>
      <c r="N79" s="607"/>
      <c r="O79" s="607"/>
      <c r="P79" s="607"/>
      <c r="Q79" s="607"/>
      <c r="R79" s="607"/>
      <c r="S79" s="607"/>
      <c r="T79" s="607"/>
      <c r="U79" s="607"/>
      <c r="V79" s="607"/>
      <c r="W79" s="607"/>
      <c r="X79" s="607"/>
      <c r="Y79" s="607"/>
      <c r="Z79" s="607"/>
      <c r="AA79" s="607"/>
      <c r="AB79" s="607"/>
      <c r="AC79" s="607"/>
      <c r="AD79" s="607"/>
      <c r="AE79" s="607"/>
      <c r="AF79" s="607"/>
      <c r="AG79" s="607"/>
      <c r="AH79" s="607"/>
      <c r="AI79" s="607"/>
      <c r="AJ79" s="608"/>
      <c r="AK79" s="692"/>
      <c r="AL79" s="692"/>
      <c r="AM79" s="692"/>
      <c r="AN79" s="692"/>
      <c r="AO79" s="692"/>
      <c r="AP79" s="692"/>
      <c r="AQ79" s="692"/>
      <c r="AR79" s="693"/>
      <c r="AS79" s="14"/>
    </row>
    <row r="80" spans="1:45" hidden="1"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</row>
    <row r="81" spans="1:47" ht="18.75" customHeight="1"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516" t="s">
        <v>326</v>
      </c>
      <c r="AO81" s="516"/>
      <c r="AP81" s="516"/>
      <c r="AQ81" s="516"/>
      <c r="AR81" s="516"/>
      <c r="AS81" s="516"/>
    </row>
    <row r="82" spans="1:47">
      <c r="A82" s="517" t="s">
        <v>338</v>
      </c>
      <c r="B82" s="517"/>
      <c r="C82" s="517"/>
      <c r="D82" s="517"/>
      <c r="E82" s="517"/>
      <c r="F82" s="517"/>
      <c r="G82" s="517"/>
      <c r="H82" s="517"/>
      <c r="I82" s="517"/>
      <c r="J82" s="517"/>
      <c r="K82" s="517"/>
      <c r="L82" s="517"/>
      <c r="M82" s="517"/>
      <c r="N82" s="517"/>
      <c r="O82" s="517"/>
      <c r="P82" s="517"/>
      <c r="Q82" s="517"/>
      <c r="R82" s="517"/>
      <c r="S82" s="517"/>
      <c r="T82" s="517"/>
      <c r="U82" s="517"/>
      <c r="V82" s="517"/>
      <c r="W82" s="517"/>
      <c r="X82" s="517"/>
      <c r="Y82" s="517"/>
      <c r="Z82" s="517"/>
      <c r="AA82" s="517"/>
      <c r="AB82" s="517"/>
      <c r="AC82" s="517"/>
      <c r="AD82" s="517"/>
      <c r="AE82" s="517"/>
      <c r="AF82" s="517"/>
      <c r="AG82" s="517"/>
      <c r="AH82" s="517"/>
      <c r="AI82" s="517"/>
      <c r="AJ82" s="517"/>
      <c r="AK82" s="517"/>
      <c r="AL82" s="517"/>
      <c r="AM82" s="517"/>
      <c r="AN82" s="517"/>
      <c r="AO82" s="517"/>
      <c r="AP82" s="517"/>
      <c r="AQ82" s="517"/>
      <c r="AR82" s="517"/>
      <c r="AS82" s="517"/>
    </row>
    <row r="83" spans="1:47">
      <c r="A83" s="488"/>
      <c r="B83" s="488"/>
      <c r="C83" s="488"/>
      <c r="D83" s="488"/>
      <c r="E83" s="488"/>
      <c r="F83" s="488"/>
      <c r="G83" s="488"/>
      <c r="H83" s="488"/>
      <c r="I83" s="488"/>
      <c r="J83" s="488"/>
      <c r="K83" s="488"/>
      <c r="L83" s="488"/>
      <c r="M83" s="488"/>
      <c r="O83" s="488"/>
      <c r="P83" s="488"/>
      <c r="Q83" s="488" t="s">
        <v>596</v>
      </c>
      <c r="R83" s="488" t="str">
        <f>'ПФХД стр.1 '!AS6</f>
        <v>" 04 " июня 2018г.</v>
      </c>
      <c r="S83" s="488"/>
      <c r="T83" s="488"/>
      <c r="U83" s="488"/>
      <c r="V83" s="488"/>
      <c r="W83" s="488"/>
      <c r="X83" s="488"/>
      <c r="Y83" s="488"/>
      <c r="Z83" s="488"/>
      <c r="AA83" s="488"/>
      <c r="AB83" s="488"/>
      <c r="AC83" s="488"/>
      <c r="AD83" s="488"/>
      <c r="AE83" s="488"/>
      <c r="AF83" s="488"/>
      <c r="AG83" s="488"/>
      <c r="AH83" s="488"/>
      <c r="AI83" s="488"/>
      <c r="AJ83" s="488"/>
      <c r="AK83" s="488"/>
      <c r="AL83" s="488"/>
      <c r="AM83" s="488"/>
      <c r="AN83" s="488"/>
      <c r="AO83" s="488"/>
      <c r="AP83" s="488"/>
      <c r="AQ83" s="488"/>
      <c r="AR83" s="488"/>
      <c r="AS83" s="488"/>
    </row>
    <row r="84" spans="1:47" ht="12.75" customHeight="1">
      <c r="A84" s="519" t="s">
        <v>23</v>
      </c>
      <c r="B84" s="519"/>
      <c r="C84" s="519"/>
      <c r="D84" s="519"/>
      <c r="E84" s="519"/>
      <c r="F84" s="519"/>
      <c r="G84" s="519"/>
      <c r="H84" s="519"/>
      <c r="I84" s="519"/>
      <c r="J84" s="587" t="s">
        <v>40</v>
      </c>
      <c r="K84" s="587"/>
      <c r="L84" s="587"/>
      <c r="M84" s="587" t="s">
        <v>41</v>
      </c>
      <c r="N84" s="587"/>
      <c r="O84" s="587"/>
      <c r="P84" s="586" t="s">
        <v>79</v>
      </c>
      <c r="Q84" s="586"/>
      <c r="R84" s="586"/>
      <c r="S84" s="586"/>
      <c r="T84" s="586"/>
      <c r="U84" s="586"/>
      <c r="V84" s="586"/>
      <c r="W84" s="586"/>
      <c r="X84" s="586"/>
      <c r="Y84" s="586"/>
      <c r="Z84" s="586"/>
      <c r="AA84" s="586"/>
      <c r="AB84" s="586"/>
      <c r="AC84" s="586"/>
      <c r="AD84" s="586"/>
      <c r="AE84" s="586"/>
      <c r="AF84" s="586"/>
      <c r="AG84" s="586"/>
      <c r="AH84" s="586"/>
      <c r="AI84" s="586"/>
      <c r="AJ84" s="586"/>
      <c r="AK84" s="586"/>
      <c r="AL84" s="586"/>
      <c r="AM84" s="586"/>
      <c r="AN84" s="586"/>
      <c r="AO84" s="586"/>
      <c r="AP84" s="586"/>
      <c r="AQ84" s="586"/>
      <c r="AR84" s="586"/>
      <c r="AS84" s="586"/>
    </row>
    <row r="85" spans="1:47" ht="12.75" customHeight="1">
      <c r="A85" s="519"/>
      <c r="B85" s="519"/>
      <c r="C85" s="519"/>
      <c r="D85" s="519"/>
      <c r="E85" s="519"/>
      <c r="F85" s="519"/>
      <c r="G85" s="519"/>
      <c r="H85" s="519"/>
      <c r="I85" s="519"/>
      <c r="J85" s="587"/>
      <c r="K85" s="587"/>
      <c r="L85" s="587"/>
      <c r="M85" s="587"/>
      <c r="N85" s="587"/>
      <c r="O85" s="587"/>
      <c r="P85" s="586" t="s">
        <v>42</v>
      </c>
      <c r="Q85" s="586"/>
      <c r="R85" s="586"/>
      <c r="S85" s="586"/>
      <c r="T85" s="586"/>
      <c r="U85" s="586" t="s">
        <v>28</v>
      </c>
      <c r="V85" s="586"/>
      <c r="W85" s="586"/>
      <c r="X85" s="586"/>
      <c r="Y85" s="586"/>
      <c r="Z85" s="586"/>
      <c r="AA85" s="586"/>
      <c r="AB85" s="586"/>
      <c r="AC85" s="586"/>
      <c r="AD85" s="586"/>
      <c r="AE85" s="586"/>
      <c r="AF85" s="586"/>
      <c r="AG85" s="586"/>
      <c r="AH85" s="586"/>
      <c r="AI85" s="586"/>
      <c r="AJ85" s="586"/>
      <c r="AK85" s="586"/>
      <c r="AL85" s="586"/>
      <c r="AM85" s="586"/>
      <c r="AN85" s="586"/>
      <c r="AO85" s="586"/>
      <c r="AP85" s="586"/>
      <c r="AQ85" s="586"/>
      <c r="AR85" s="586"/>
      <c r="AS85" s="586"/>
    </row>
    <row r="86" spans="1:47" ht="79.5" customHeight="1">
      <c r="A86" s="519"/>
      <c r="B86" s="519"/>
      <c r="C86" s="519"/>
      <c r="D86" s="519"/>
      <c r="E86" s="519"/>
      <c r="F86" s="519"/>
      <c r="G86" s="519"/>
      <c r="H86" s="519"/>
      <c r="I86" s="519"/>
      <c r="J86" s="587"/>
      <c r="K86" s="587"/>
      <c r="L86" s="587"/>
      <c r="M86" s="587"/>
      <c r="N86" s="587"/>
      <c r="O86" s="587"/>
      <c r="P86" s="586"/>
      <c r="Q86" s="586"/>
      <c r="R86" s="586"/>
      <c r="S86" s="586"/>
      <c r="T86" s="586"/>
      <c r="U86" s="587" t="s">
        <v>325</v>
      </c>
      <c r="V86" s="587"/>
      <c r="W86" s="587"/>
      <c r="X86" s="587"/>
      <c r="Y86" s="587"/>
      <c r="Z86" s="587" t="s">
        <v>43</v>
      </c>
      <c r="AA86" s="587"/>
      <c r="AB86" s="587"/>
      <c r="AC86" s="587"/>
      <c r="AD86" s="587" t="s">
        <v>44</v>
      </c>
      <c r="AE86" s="587"/>
      <c r="AF86" s="587"/>
      <c r="AG86" s="587"/>
      <c r="AH86" s="587" t="s">
        <v>45</v>
      </c>
      <c r="AI86" s="587"/>
      <c r="AJ86" s="587"/>
      <c r="AK86" s="587"/>
      <c r="AL86" s="587" t="s">
        <v>46</v>
      </c>
      <c r="AM86" s="587"/>
      <c r="AN86" s="587"/>
      <c r="AO86" s="587"/>
      <c r="AP86" s="587"/>
      <c r="AQ86" s="587"/>
      <c r="AR86" s="587"/>
      <c r="AS86" s="587"/>
    </row>
    <row r="87" spans="1:47" ht="36.75" customHeight="1">
      <c r="A87" s="519"/>
      <c r="B87" s="519"/>
      <c r="C87" s="519"/>
      <c r="D87" s="519"/>
      <c r="E87" s="519"/>
      <c r="F87" s="519"/>
      <c r="G87" s="519"/>
      <c r="H87" s="519"/>
      <c r="I87" s="519"/>
      <c r="J87" s="587"/>
      <c r="K87" s="587"/>
      <c r="L87" s="587"/>
      <c r="M87" s="587"/>
      <c r="N87" s="587"/>
      <c r="O87" s="587"/>
      <c r="P87" s="586"/>
      <c r="Q87" s="586"/>
      <c r="R87" s="586"/>
      <c r="S87" s="586"/>
      <c r="T87" s="586"/>
      <c r="U87" s="587"/>
      <c r="V87" s="587"/>
      <c r="W87" s="587"/>
      <c r="X87" s="587"/>
      <c r="Y87" s="587"/>
      <c r="Z87" s="587"/>
      <c r="AA87" s="587"/>
      <c r="AB87" s="587"/>
      <c r="AC87" s="587"/>
      <c r="AD87" s="587"/>
      <c r="AE87" s="587"/>
      <c r="AF87" s="587"/>
      <c r="AG87" s="587"/>
      <c r="AH87" s="587"/>
      <c r="AI87" s="587"/>
      <c r="AJ87" s="587"/>
      <c r="AK87" s="587"/>
      <c r="AL87" s="587" t="s">
        <v>42</v>
      </c>
      <c r="AM87" s="587"/>
      <c r="AN87" s="587"/>
      <c r="AO87" s="587"/>
      <c r="AP87" s="587" t="s">
        <v>47</v>
      </c>
      <c r="AQ87" s="587"/>
      <c r="AR87" s="587"/>
      <c r="AS87" s="587"/>
    </row>
    <row r="88" spans="1:47" ht="16.149999999999999" customHeight="1">
      <c r="A88" s="579">
        <v>1</v>
      </c>
      <c r="B88" s="580"/>
      <c r="C88" s="580"/>
      <c r="D88" s="580"/>
      <c r="E88" s="580"/>
      <c r="F88" s="580"/>
      <c r="G88" s="580"/>
      <c r="H88" s="580"/>
      <c r="I88" s="581"/>
      <c r="J88" s="689">
        <v>2</v>
      </c>
      <c r="K88" s="689"/>
      <c r="L88" s="689"/>
      <c r="M88" s="689">
        <v>3</v>
      </c>
      <c r="N88" s="689"/>
      <c r="O88" s="689"/>
      <c r="P88" s="689">
        <v>4</v>
      </c>
      <c r="Q88" s="689"/>
      <c r="R88" s="689"/>
      <c r="S88" s="689"/>
      <c r="T88" s="689"/>
      <c r="U88" s="689">
        <v>5</v>
      </c>
      <c r="V88" s="689"/>
      <c r="W88" s="689"/>
      <c r="X88" s="689"/>
      <c r="Y88" s="689"/>
      <c r="Z88" s="579">
        <v>6</v>
      </c>
      <c r="AA88" s="580"/>
      <c r="AB88" s="580"/>
      <c r="AC88" s="581"/>
      <c r="AD88" s="579">
        <v>7</v>
      </c>
      <c r="AE88" s="580"/>
      <c r="AF88" s="580"/>
      <c r="AG88" s="581"/>
      <c r="AH88" s="579">
        <v>8</v>
      </c>
      <c r="AI88" s="580"/>
      <c r="AJ88" s="580"/>
      <c r="AK88" s="581"/>
      <c r="AL88" s="579">
        <v>9</v>
      </c>
      <c r="AM88" s="580"/>
      <c r="AN88" s="580"/>
      <c r="AO88" s="581"/>
      <c r="AP88" s="579">
        <v>10</v>
      </c>
      <c r="AQ88" s="580"/>
      <c r="AR88" s="580"/>
      <c r="AS88" s="581"/>
    </row>
    <row r="89" spans="1:47" s="2" customFormat="1" ht="16.149999999999999" customHeight="1">
      <c r="A89" s="582" t="s">
        <v>385</v>
      </c>
      <c r="B89" s="583"/>
      <c r="C89" s="583"/>
      <c r="D89" s="583"/>
      <c r="E89" s="583"/>
      <c r="F89" s="583"/>
      <c r="G89" s="583"/>
      <c r="H89" s="583"/>
      <c r="I89" s="583"/>
      <c r="J89" s="583"/>
      <c r="K89" s="583"/>
      <c r="L89" s="583"/>
      <c r="M89" s="583"/>
      <c r="N89" s="583"/>
      <c r="O89" s="583"/>
      <c r="P89" s="583"/>
      <c r="Q89" s="583"/>
      <c r="R89" s="583"/>
      <c r="S89" s="583"/>
      <c r="T89" s="583"/>
      <c r="U89" s="583"/>
      <c r="V89" s="583"/>
      <c r="W89" s="583"/>
      <c r="X89" s="583"/>
      <c r="Y89" s="583"/>
      <c r="Z89" s="583"/>
      <c r="AA89" s="583"/>
      <c r="AB89" s="583"/>
      <c r="AC89" s="583"/>
      <c r="AD89" s="583"/>
      <c r="AE89" s="583"/>
      <c r="AF89" s="583"/>
      <c r="AG89" s="583"/>
      <c r="AH89" s="583"/>
      <c r="AI89" s="583"/>
      <c r="AJ89" s="583"/>
      <c r="AK89" s="583"/>
      <c r="AL89" s="583"/>
      <c r="AM89" s="583"/>
      <c r="AN89" s="583"/>
      <c r="AO89" s="583"/>
      <c r="AP89" s="583"/>
      <c r="AQ89" s="583"/>
      <c r="AR89" s="583"/>
      <c r="AS89" s="584"/>
    </row>
    <row r="90" spans="1:47">
      <c r="A90" s="551" t="s">
        <v>48</v>
      </c>
      <c r="B90" s="552"/>
      <c r="C90" s="552"/>
      <c r="D90" s="552"/>
      <c r="E90" s="552"/>
      <c r="F90" s="552"/>
      <c r="G90" s="552"/>
      <c r="H90" s="552"/>
      <c r="I90" s="553"/>
      <c r="J90" s="688">
        <v>100</v>
      </c>
      <c r="K90" s="688"/>
      <c r="L90" s="688"/>
      <c r="M90" s="585" t="s">
        <v>49</v>
      </c>
      <c r="N90" s="585"/>
      <c r="O90" s="585"/>
      <c r="P90" s="578">
        <f>P91+P93+P94+P95+P96+P97+P98</f>
        <v>17012414.560000002</v>
      </c>
      <c r="Q90" s="578"/>
      <c r="R90" s="578"/>
      <c r="S90" s="578"/>
      <c r="T90" s="578"/>
      <c r="U90" s="578">
        <f>U93</f>
        <v>13291222.76</v>
      </c>
      <c r="V90" s="578"/>
      <c r="W90" s="578"/>
      <c r="X90" s="578"/>
      <c r="Y90" s="578"/>
      <c r="Z90" s="578">
        <f>Z96</f>
        <v>61216.800000000003</v>
      </c>
      <c r="AA90" s="578"/>
      <c r="AB90" s="578"/>
      <c r="AC90" s="578"/>
      <c r="AD90" s="578">
        <f>AD96</f>
        <v>0</v>
      </c>
      <c r="AE90" s="578"/>
      <c r="AF90" s="578"/>
      <c r="AG90" s="578"/>
      <c r="AH90" s="578">
        <f>AH93</f>
        <v>0</v>
      </c>
      <c r="AI90" s="578"/>
      <c r="AJ90" s="578"/>
      <c r="AK90" s="578"/>
      <c r="AL90" s="578">
        <f>AL93+AL94+AL95+AL97</f>
        <v>3659975</v>
      </c>
      <c r="AM90" s="578"/>
      <c r="AN90" s="578"/>
      <c r="AO90" s="578"/>
      <c r="AP90" s="578">
        <f>AP93+AP97</f>
        <v>0</v>
      </c>
      <c r="AQ90" s="578"/>
      <c r="AR90" s="578"/>
      <c r="AS90" s="578"/>
      <c r="AT90" s="8">
        <f>P90-P102</f>
        <v>-158244.0700000003</v>
      </c>
      <c r="AU90" s="8"/>
    </row>
    <row r="91" spans="1:47">
      <c r="A91" s="569" t="s">
        <v>287</v>
      </c>
      <c r="B91" s="570"/>
      <c r="C91" s="570"/>
      <c r="D91" s="570"/>
      <c r="E91" s="570"/>
      <c r="F91" s="570"/>
      <c r="G91" s="570"/>
      <c r="H91" s="570"/>
      <c r="I91" s="571"/>
      <c r="J91" s="688">
        <v>110</v>
      </c>
      <c r="K91" s="688"/>
      <c r="L91" s="688"/>
      <c r="M91" s="513">
        <v>120</v>
      </c>
      <c r="N91" s="513"/>
      <c r="O91" s="513"/>
      <c r="P91" s="578">
        <f>AL91</f>
        <v>0</v>
      </c>
      <c r="Q91" s="578"/>
      <c r="R91" s="578"/>
      <c r="S91" s="578"/>
      <c r="T91" s="578"/>
      <c r="U91" s="578" t="s">
        <v>49</v>
      </c>
      <c r="V91" s="578"/>
      <c r="W91" s="578"/>
      <c r="X91" s="578"/>
      <c r="Y91" s="578"/>
      <c r="Z91" s="578" t="s">
        <v>49</v>
      </c>
      <c r="AA91" s="578"/>
      <c r="AB91" s="578"/>
      <c r="AC91" s="578"/>
      <c r="AD91" s="578" t="s">
        <v>49</v>
      </c>
      <c r="AE91" s="578"/>
      <c r="AF91" s="578"/>
      <c r="AG91" s="578"/>
      <c r="AH91" s="578" t="s">
        <v>49</v>
      </c>
      <c r="AI91" s="578"/>
      <c r="AJ91" s="578"/>
      <c r="AK91" s="578"/>
      <c r="AL91" s="578"/>
      <c r="AM91" s="578"/>
      <c r="AN91" s="578"/>
      <c r="AO91" s="578"/>
      <c r="AP91" s="578" t="s">
        <v>49</v>
      </c>
      <c r="AQ91" s="578"/>
      <c r="AR91" s="578"/>
      <c r="AS91" s="578"/>
      <c r="AT91" s="8"/>
      <c r="AU91" s="8"/>
    </row>
    <row r="92" spans="1:47" ht="12.75" customHeight="1">
      <c r="A92" s="563" t="s">
        <v>288</v>
      </c>
      <c r="B92" s="564"/>
      <c r="C92" s="564"/>
      <c r="D92" s="564"/>
      <c r="E92" s="564"/>
      <c r="F92" s="564"/>
      <c r="G92" s="564"/>
      <c r="H92" s="564"/>
      <c r="I92" s="565"/>
      <c r="J92" s="688"/>
      <c r="K92" s="688"/>
      <c r="L92" s="688"/>
      <c r="M92" s="513"/>
      <c r="N92" s="513"/>
      <c r="O92" s="513"/>
      <c r="P92" s="578"/>
      <c r="Q92" s="578"/>
      <c r="R92" s="578"/>
      <c r="S92" s="578"/>
      <c r="T92" s="578"/>
      <c r="U92" s="578"/>
      <c r="V92" s="578"/>
      <c r="W92" s="578"/>
      <c r="X92" s="578"/>
      <c r="Y92" s="578"/>
      <c r="Z92" s="578"/>
      <c r="AA92" s="578"/>
      <c r="AB92" s="578"/>
      <c r="AC92" s="578"/>
      <c r="AD92" s="578"/>
      <c r="AE92" s="578"/>
      <c r="AF92" s="578"/>
      <c r="AG92" s="578"/>
      <c r="AH92" s="578"/>
      <c r="AI92" s="578"/>
      <c r="AJ92" s="578"/>
      <c r="AK92" s="578"/>
      <c r="AL92" s="578"/>
      <c r="AM92" s="578"/>
      <c r="AN92" s="578"/>
      <c r="AO92" s="578"/>
      <c r="AP92" s="578"/>
      <c r="AQ92" s="578"/>
      <c r="AR92" s="578"/>
      <c r="AS92" s="578"/>
      <c r="AT92" s="8"/>
      <c r="AU92" s="8"/>
    </row>
    <row r="93" spans="1:47" ht="12.75" customHeight="1">
      <c r="A93" s="574" t="s">
        <v>289</v>
      </c>
      <c r="B93" s="575"/>
      <c r="C93" s="575"/>
      <c r="D93" s="575"/>
      <c r="E93" s="575"/>
      <c r="F93" s="575"/>
      <c r="G93" s="575"/>
      <c r="H93" s="575"/>
      <c r="I93" s="576"/>
      <c r="J93" s="688">
        <v>120</v>
      </c>
      <c r="K93" s="688"/>
      <c r="L93" s="688"/>
      <c r="M93" s="513">
        <v>130</v>
      </c>
      <c r="N93" s="513"/>
      <c r="O93" s="513"/>
      <c r="P93" s="578">
        <f>U93+AH93+AL93+AP93</f>
        <v>16523197.76</v>
      </c>
      <c r="Q93" s="578"/>
      <c r="R93" s="578"/>
      <c r="S93" s="578"/>
      <c r="T93" s="578"/>
      <c r="U93" s="578">
        <f>12885667.97+25475.36+63600+23326.35+9653.52+1703.46+280719+1077.1</f>
        <v>13291222.76</v>
      </c>
      <c r="V93" s="578"/>
      <c r="W93" s="578"/>
      <c r="X93" s="578"/>
      <c r="Y93" s="578"/>
      <c r="Z93" s="578" t="s">
        <v>49</v>
      </c>
      <c r="AA93" s="578"/>
      <c r="AB93" s="578"/>
      <c r="AC93" s="578"/>
      <c r="AD93" s="578" t="s">
        <v>49</v>
      </c>
      <c r="AE93" s="578"/>
      <c r="AF93" s="578"/>
      <c r="AG93" s="578"/>
      <c r="AH93" s="578"/>
      <c r="AI93" s="578"/>
      <c r="AJ93" s="578"/>
      <c r="AK93" s="578"/>
      <c r="AL93" s="578">
        <f>3659975-AL97</f>
        <v>3231975</v>
      </c>
      <c r="AM93" s="578"/>
      <c r="AN93" s="578"/>
      <c r="AO93" s="578"/>
      <c r="AP93" s="578"/>
      <c r="AQ93" s="578"/>
      <c r="AR93" s="578"/>
      <c r="AS93" s="578"/>
      <c r="AT93" s="189" t="s">
        <v>384</v>
      </c>
      <c r="AU93" s="8"/>
    </row>
    <row r="94" spans="1:47" ht="25.5" customHeight="1">
      <c r="A94" s="574" t="s">
        <v>293</v>
      </c>
      <c r="B94" s="575"/>
      <c r="C94" s="575"/>
      <c r="D94" s="575"/>
      <c r="E94" s="575"/>
      <c r="F94" s="575"/>
      <c r="G94" s="575"/>
      <c r="H94" s="575"/>
      <c r="I94" s="576"/>
      <c r="J94" s="688">
        <v>130</v>
      </c>
      <c r="K94" s="688"/>
      <c r="L94" s="688"/>
      <c r="M94" s="513">
        <v>140</v>
      </c>
      <c r="N94" s="513"/>
      <c r="O94" s="513"/>
      <c r="P94" s="578">
        <f>AL94</f>
        <v>0</v>
      </c>
      <c r="Q94" s="578"/>
      <c r="R94" s="578"/>
      <c r="S94" s="578"/>
      <c r="T94" s="578"/>
      <c r="U94" s="578" t="s">
        <v>49</v>
      </c>
      <c r="V94" s="578"/>
      <c r="W94" s="578"/>
      <c r="X94" s="578"/>
      <c r="Y94" s="578"/>
      <c r="Z94" s="578" t="s">
        <v>49</v>
      </c>
      <c r="AA94" s="578"/>
      <c r="AB94" s="578"/>
      <c r="AC94" s="578"/>
      <c r="AD94" s="578" t="s">
        <v>49</v>
      </c>
      <c r="AE94" s="578"/>
      <c r="AF94" s="578"/>
      <c r="AG94" s="578"/>
      <c r="AH94" s="578" t="s">
        <v>49</v>
      </c>
      <c r="AI94" s="578"/>
      <c r="AJ94" s="578"/>
      <c r="AK94" s="578"/>
      <c r="AL94" s="578"/>
      <c r="AM94" s="578"/>
      <c r="AN94" s="578"/>
      <c r="AO94" s="578"/>
      <c r="AP94" s="578" t="s">
        <v>49</v>
      </c>
      <c r="AQ94" s="578"/>
      <c r="AR94" s="578"/>
      <c r="AS94" s="578"/>
      <c r="AT94" s="8"/>
      <c r="AU94" s="8"/>
    </row>
    <row r="95" spans="1:47" ht="51" customHeight="1">
      <c r="A95" s="574" t="s">
        <v>294</v>
      </c>
      <c r="B95" s="575"/>
      <c r="C95" s="575"/>
      <c r="D95" s="575"/>
      <c r="E95" s="575"/>
      <c r="F95" s="575"/>
      <c r="G95" s="575"/>
      <c r="H95" s="575"/>
      <c r="I95" s="576"/>
      <c r="J95" s="688">
        <v>140</v>
      </c>
      <c r="K95" s="688"/>
      <c r="L95" s="688"/>
      <c r="M95" s="513">
        <v>150</v>
      </c>
      <c r="N95" s="513"/>
      <c r="O95" s="513"/>
      <c r="P95" s="578">
        <f>AL95</f>
        <v>0</v>
      </c>
      <c r="Q95" s="578"/>
      <c r="R95" s="578"/>
      <c r="S95" s="578"/>
      <c r="T95" s="578"/>
      <c r="U95" s="578" t="s">
        <v>49</v>
      </c>
      <c r="V95" s="578"/>
      <c r="W95" s="578"/>
      <c r="X95" s="578"/>
      <c r="Y95" s="578"/>
      <c r="Z95" s="578" t="s">
        <v>49</v>
      </c>
      <c r="AA95" s="578"/>
      <c r="AB95" s="578"/>
      <c r="AC95" s="578"/>
      <c r="AD95" s="578" t="s">
        <v>49</v>
      </c>
      <c r="AE95" s="578"/>
      <c r="AF95" s="578"/>
      <c r="AG95" s="578"/>
      <c r="AH95" s="578" t="s">
        <v>49</v>
      </c>
      <c r="AI95" s="578"/>
      <c r="AJ95" s="578"/>
      <c r="AK95" s="578"/>
      <c r="AL95" s="578"/>
      <c r="AM95" s="578"/>
      <c r="AN95" s="578"/>
      <c r="AO95" s="578"/>
      <c r="AP95" s="578" t="s">
        <v>49</v>
      </c>
      <c r="AQ95" s="578"/>
      <c r="AR95" s="578"/>
      <c r="AS95" s="578"/>
      <c r="AT95" s="8"/>
      <c r="AU95" s="8"/>
    </row>
    <row r="96" spans="1:47">
      <c r="A96" s="574" t="s">
        <v>295</v>
      </c>
      <c r="B96" s="575"/>
      <c r="C96" s="575"/>
      <c r="D96" s="575"/>
      <c r="E96" s="575"/>
      <c r="F96" s="575"/>
      <c r="G96" s="575"/>
      <c r="H96" s="575"/>
      <c r="I96" s="576"/>
      <c r="J96" s="688">
        <v>150</v>
      </c>
      <c r="K96" s="688"/>
      <c r="L96" s="688"/>
      <c r="M96" s="554">
        <v>180</v>
      </c>
      <c r="N96" s="555"/>
      <c r="O96" s="556"/>
      <c r="P96" s="548">
        <f>AD96+Z96</f>
        <v>61216.800000000003</v>
      </c>
      <c r="Q96" s="549"/>
      <c r="R96" s="549"/>
      <c r="S96" s="549"/>
      <c r="T96" s="550"/>
      <c r="U96" s="548" t="s">
        <v>49</v>
      </c>
      <c r="V96" s="549"/>
      <c r="W96" s="549"/>
      <c r="X96" s="549"/>
      <c r="Y96" s="550"/>
      <c r="Z96" s="548">
        <v>61216.800000000003</v>
      </c>
      <c r="AA96" s="549"/>
      <c r="AB96" s="549"/>
      <c r="AC96" s="550"/>
      <c r="AD96" s="548"/>
      <c r="AE96" s="549"/>
      <c r="AF96" s="549"/>
      <c r="AG96" s="550"/>
      <c r="AH96" s="548" t="s">
        <v>49</v>
      </c>
      <c r="AI96" s="549"/>
      <c r="AJ96" s="549"/>
      <c r="AK96" s="550"/>
      <c r="AL96" s="548" t="s">
        <v>49</v>
      </c>
      <c r="AM96" s="549"/>
      <c r="AN96" s="549"/>
      <c r="AO96" s="550"/>
      <c r="AP96" s="548" t="s">
        <v>49</v>
      </c>
      <c r="AQ96" s="549"/>
      <c r="AR96" s="549"/>
      <c r="AS96" s="550"/>
      <c r="AT96" s="8"/>
      <c r="AU96" s="8"/>
    </row>
    <row r="97" spans="1:47">
      <c r="A97" s="574" t="s">
        <v>296</v>
      </c>
      <c r="B97" s="575"/>
      <c r="C97" s="575"/>
      <c r="D97" s="575"/>
      <c r="E97" s="575"/>
      <c r="F97" s="575"/>
      <c r="G97" s="575"/>
      <c r="H97" s="575"/>
      <c r="I97" s="576"/>
      <c r="J97" s="688">
        <v>160</v>
      </c>
      <c r="K97" s="688"/>
      <c r="L97" s="688"/>
      <c r="M97" s="554">
        <v>180</v>
      </c>
      <c r="N97" s="555"/>
      <c r="O97" s="556"/>
      <c r="P97" s="548">
        <f>AL97+AP97</f>
        <v>428000</v>
      </c>
      <c r="Q97" s="549"/>
      <c r="R97" s="549"/>
      <c r="S97" s="549"/>
      <c r="T97" s="550"/>
      <c r="U97" s="548" t="s">
        <v>49</v>
      </c>
      <c r="V97" s="549"/>
      <c r="W97" s="549"/>
      <c r="X97" s="549"/>
      <c r="Y97" s="550"/>
      <c r="Z97" s="548" t="s">
        <v>49</v>
      </c>
      <c r="AA97" s="549"/>
      <c r="AB97" s="549"/>
      <c r="AC97" s="550"/>
      <c r="AD97" s="548" t="s">
        <v>49</v>
      </c>
      <c r="AE97" s="549"/>
      <c r="AF97" s="549"/>
      <c r="AG97" s="550"/>
      <c r="AH97" s="548" t="s">
        <v>49</v>
      </c>
      <c r="AI97" s="549"/>
      <c r="AJ97" s="549"/>
      <c r="AK97" s="550"/>
      <c r="AL97" s="548">
        <v>428000</v>
      </c>
      <c r="AM97" s="549"/>
      <c r="AN97" s="549"/>
      <c r="AO97" s="550"/>
      <c r="AP97" s="548"/>
      <c r="AQ97" s="549"/>
      <c r="AR97" s="549"/>
      <c r="AS97" s="550"/>
      <c r="AT97" s="8"/>
      <c r="AU97" s="8"/>
    </row>
    <row r="98" spans="1:47">
      <c r="A98" s="574" t="s">
        <v>297</v>
      </c>
      <c r="B98" s="575"/>
      <c r="C98" s="575"/>
      <c r="D98" s="575"/>
      <c r="E98" s="575"/>
      <c r="F98" s="575"/>
      <c r="G98" s="575"/>
      <c r="H98" s="575"/>
      <c r="I98" s="576"/>
      <c r="J98" s="688">
        <v>180</v>
      </c>
      <c r="K98" s="688"/>
      <c r="L98" s="688"/>
      <c r="M98" s="508" t="s">
        <v>49</v>
      </c>
      <c r="N98" s="509"/>
      <c r="O98" s="510"/>
      <c r="P98" s="548">
        <f>P99+P101</f>
        <v>0</v>
      </c>
      <c r="Q98" s="549"/>
      <c r="R98" s="549"/>
      <c r="S98" s="549"/>
      <c r="T98" s="550"/>
      <c r="U98" s="548" t="s">
        <v>49</v>
      </c>
      <c r="V98" s="549"/>
      <c r="W98" s="549"/>
      <c r="X98" s="549"/>
      <c r="Y98" s="550"/>
      <c r="Z98" s="548" t="s">
        <v>49</v>
      </c>
      <c r="AA98" s="549"/>
      <c r="AB98" s="549"/>
      <c r="AC98" s="550"/>
      <c r="AD98" s="548" t="s">
        <v>49</v>
      </c>
      <c r="AE98" s="549"/>
      <c r="AF98" s="549"/>
      <c r="AG98" s="550"/>
      <c r="AH98" s="548" t="s">
        <v>49</v>
      </c>
      <c r="AI98" s="549"/>
      <c r="AJ98" s="549"/>
      <c r="AK98" s="550"/>
      <c r="AL98" s="548">
        <f>AL99+AL101</f>
        <v>0</v>
      </c>
      <c r="AM98" s="549"/>
      <c r="AN98" s="549"/>
      <c r="AO98" s="550"/>
      <c r="AP98" s="548" t="s">
        <v>49</v>
      </c>
      <c r="AQ98" s="549"/>
      <c r="AR98" s="549"/>
      <c r="AS98" s="550"/>
      <c r="AT98" s="8"/>
      <c r="AU98" s="8"/>
    </row>
    <row r="99" spans="1:47">
      <c r="A99" s="569" t="s">
        <v>298</v>
      </c>
      <c r="B99" s="570"/>
      <c r="C99" s="570"/>
      <c r="D99" s="570"/>
      <c r="E99" s="570"/>
      <c r="F99" s="570"/>
      <c r="G99" s="570"/>
      <c r="H99" s="570"/>
      <c r="I99" s="571"/>
      <c r="J99" s="651">
        <v>181</v>
      </c>
      <c r="K99" s="652"/>
      <c r="L99" s="653"/>
      <c r="M99" s="535">
        <v>410</v>
      </c>
      <c r="N99" s="572"/>
      <c r="O99" s="536"/>
      <c r="P99" s="557">
        <f>AL99</f>
        <v>0</v>
      </c>
      <c r="Q99" s="558"/>
      <c r="R99" s="558"/>
      <c r="S99" s="558"/>
      <c r="T99" s="559"/>
      <c r="U99" s="557" t="s">
        <v>49</v>
      </c>
      <c r="V99" s="558"/>
      <c r="W99" s="558"/>
      <c r="X99" s="558"/>
      <c r="Y99" s="559"/>
      <c r="Z99" s="557" t="s">
        <v>49</v>
      </c>
      <c r="AA99" s="558"/>
      <c r="AB99" s="558"/>
      <c r="AC99" s="559"/>
      <c r="AD99" s="557" t="s">
        <v>49</v>
      </c>
      <c r="AE99" s="558"/>
      <c r="AF99" s="558"/>
      <c r="AG99" s="559"/>
      <c r="AH99" s="557" t="s">
        <v>49</v>
      </c>
      <c r="AI99" s="558"/>
      <c r="AJ99" s="558"/>
      <c r="AK99" s="559"/>
      <c r="AL99" s="557"/>
      <c r="AM99" s="558"/>
      <c r="AN99" s="558"/>
      <c r="AO99" s="559"/>
      <c r="AP99" s="557" t="s">
        <v>49</v>
      </c>
      <c r="AQ99" s="558"/>
      <c r="AR99" s="558"/>
      <c r="AS99" s="559"/>
      <c r="AT99" s="8"/>
      <c r="AU99" s="8"/>
    </row>
    <row r="100" spans="1:47" ht="12.75" customHeight="1">
      <c r="A100" s="563" t="s">
        <v>299</v>
      </c>
      <c r="B100" s="564"/>
      <c r="C100" s="564"/>
      <c r="D100" s="564"/>
      <c r="E100" s="564"/>
      <c r="F100" s="564"/>
      <c r="G100" s="564"/>
      <c r="H100" s="564"/>
      <c r="I100" s="565"/>
      <c r="J100" s="654"/>
      <c r="K100" s="655"/>
      <c r="L100" s="656"/>
      <c r="M100" s="537"/>
      <c r="N100" s="573"/>
      <c r="O100" s="538"/>
      <c r="P100" s="560"/>
      <c r="Q100" s="561"/>
      <c r="R100" s="561"/>
      <c r="S100" s="561"/>
      <c r="T100" s="562"/>
      <c r="U100" s="560"/>
      <c r="V100" s="561"/>
      <c r="W100" s="561"/>
      <c r="X100" s="561"/>
      <c r="Y100" s="562"/>
      <c r="Z100" s="560"/>
      <c r="AA100" s="561"/>
      <c r="AB100" s="561"/>
      <c r="AC100" s="562"/>
      <c r="AD100" s="560"/>
      <c r="AE100" s="561"/>
      <c r="AF100" s="561"/>
      <c r="AG100" s="562"/>
      <c r="AH100" s="560"/>
      <c r="AI100" s="561"/>
      <c r="AJ100" s="561"/>
      <c r="AK100" s="562"/>
      <c r="AL100" s="560"/>
      <c r="AM100" s="561"/>
      <c r="AN100" s="561"/>
      <c r="AO100" s="562"/>
      <c r="AP100" s="560"/>
      <c r="AQ100" s="561"/>
      <c r="AR100" s="561"/>
      <c r="AS100" s="562"/>
      <c r="AT100" s="8"/>
      <c r="AU100" s="8"/>
    </row>
    <row r="101" spans="1:47">
      <c r="A101" s="574" t="s">
        <v>300</v>
      </c>
      <c r="B101" s="575"/>
      <c r="C101" s="575"/>
      <c r="D101" s="575"/>
      <c r="E101" s="575"/>
      <c r="F101" s="575"/>
      <c r="G101" s="575"/>
      <c r="H101" s="575"/>
      <c r="I101" s="576"/>
      <c r="J101" s="659">
        <v>182</v>
      </c>
      <c r="K101" s="660"/>
      <c r="L101" s="661"/>
      <c r="M101" s="554">
        <v>440</v>
      </c>
      <c r="N101" s="555"/>
      <c r="O101" s="556"/>
      <c r="P101" s="548">
        <f>AL101</f>
        <v>0</v>
      </c>
      <c r="Q101" s="549"/>
      <c r="R101" s="549"/>
      <c r="S101" s="549"/>
      <c r="T101" s="550"/>
      <c r="U101" s="548" t="s">
        <v>49</v>
      </c>
      <c r="V101" s="549"/>
      <c r="W101" s="549"/>
      <c r="X101" s="549"/>
      <c r="Y101" s="550"/>
      <c r="Z101" s="548" t="s">
        <v>49</v>
      </c>
      <c r="AA101" s="549"/>
      <c r="AB101" s="549"/>
      <c r="AC101" s="550"/>
      <c r="AD101" s="548" t="s">
        <v>49</v>
      </c>
      <c r="AE101" s="549"/>
      <c r="AF101" s="549"/>
      <c r="AG101" s="550"/>
      <c r="AH101" s="548" t="s">
        <v>49</v>
      </c>
      <c r="AI101" s="549"/>
      <c r="AJ101" s="549"/>
      <c r="AK101" s="550"/>
      <c r="AL101" s="548"/>
      <c r="AM101" s="549"/>
      <c r="AN101" s="549"/>
      <c r="AO101" s="550"/>
      <c r="AP101" s="548" t="s">
        <v>49</v>
      </c>
      <c r="AQ101" s="549"/>
      <c r="AR101" s="549"/>
      <c r="AS101" s="550"/>
      <c r="AT101" s="8"/>
      <c r="AU101" s="8"/>
    </row>
    <row r="102" spans="1:47">
      <c r="A102" s="551" t="s">
        <v>50</v>
      </c>
      <c r="B102" s="552"/>
      <c r="C102" s="552"/>
      <c r="D102" s="552"/>
      <c r="E102" s="552"/>
      <c r="F102" s="552"/>
      <c r="G102" s="552"/>
      <c r="H102" s="552"/>
      <c r="I102" s="553"/>
      <c r="J102" s="659">
        <v>200</v>
      </c>
      <c r="K102" s="660"/>
      <c r="L102" s="661"/>
      <c r="M102" s="508" t="s">
        <v>49</v>
      </c>
      <c r="N102" s="509"/>
      <c r="O102" s="510"/>
      <c r="P102" s="548">
        <f>SUM(U102:AS102)</f>
        <v>17170658.630000003</v>
      </c>
      <c r="Q102" s="549"/>
      <c r="R102" s="549"/>
      <c r="S102" s="549"/>
      <c r="T102" s="550"/>
      <c r="U102" s="548">
        <f>U103+U112+U127+U118+U124+U123</f>
        <v>13291222.76</v>
      </c>
      <c r="V102" s="549"/>
      <c r="W102" s="549"/>
      <c r="X102" s="549"/>
      <c r="Y102" s="550"/>
      <c r="Z102" s="548">
        <f>Z103+Z112+Z127+Z118+Z124+Z123</f>
        <v>61216.799999999996</v>
      </c>
      <c r="AA102" s="549"/>
      <c r="AB102" s="549"/>
      <c r="AC102" s="550"/>
      <c r="AD102" s="548">
        <f>AD103+AD112+AD127+AD118+AD124+AD123</f>
        <v>0</v>
      </c>
      <c r="AE102" s="549"/>
      <c r="AF102" s="549"/>
      <c r="AG102" s="550"/>
      <c r="AH102" s="548">
        <f>AH103+AH112+AH127+AH118+AH124+AH123</f>
        <v>0</v>
      </c>
      <c r="AI102" s="549"/>
      <c r="AJ102" s="549"/>
      <c r="AK102" s="550"/>
      <c r="AL102" s="548">
        <f>AL103+AL112+AL127+AL118+AL124+AL123</f>
        <v>3818219.0700000003</v>
      </c>
      <c r="AM102" s="549"/>
      <c r="AN102" s="549"/>
      <c r="AO102" s="550"/>
      <c r="AP102" s="548">
        <f>AP103+AP112+AP127+AP118+AP124+AP123</f>
        <v>0</v>
      </c>
      <c r="AQ102" s="549"/>
      <c r="AR102" s="549"/>
      <c r="AS102" s="550"/>
      <c r="AT102" s="8"/>
      <c r="AU102" s="8"/>
    </row>
    <row r="103" spans="1:47">
      <c r="A103" s="569" t="s">
        <v>301</v>
      </c>
      <c r="B103" s="570"/>
      <c r="C103" s="570"/>
      <c r="D103" s="570"/>
      <c r="E103" s="570"/>
      <c r="F103" s="570"/>
      <c r="G103" s="570"/>
      <c r="H103" s="570"/>
      <c r="I103" s="571"/>
      <c r="J103" s="651">
        <v>210</v>
      </c>
      <c r="K103" s="652"/>
      <c r="L103" s="653"/>
      <c r="M103" s="535">
        <v>100</v>
      </c>
      <c r="N103" s="572"/>
      <c r="O103" s="536"/>
      <c r="P103" s="557">
        <f t="shared" ref="P103:P130" si="0">SUM(U103:AS103)</f>
        <v>10852871</v>
      </c>
      <c r="Q103" s="558"/>
      <c r="R103" s="558"/>
      <c r="S103" s="558"/>
      <c r="T103" s="559"/>
      <c r="U103" s="557">
        <f>U105</f>
        <v>10852871</v>
      </c>
      <c r="V103" s="558"/>
      <c r="W103" s="558"/>
      <c r="X103" s="558"/>
      <c r="Y103" s="559"/>
      <c r="Z103" s="557">
        <f>Z105</f>
        <v>0</v>
      </c>
      <c r="AA103" s="558"/>
      <c r="AB103" s="558"/>
      <c r="AC103" s="559"/>
      <c r="AD103" s="557">
        <f>AD105</f>
        <v>0</v>
      </c>
      <c r="AE103" s="558"/>
      <c r="AF103" s="558"/>
      <c r="AG103" s="559"/>
      <c r="AH103" s="557">
        <f>AH105</f>
        <v>0</v>
      </c>
      <c r="AI103" s="558"/>
      <c r="AJ103" s="558"/>
      <c r="AK103" s="559"/>
      <c r="AL103" s="557">
        <f>AL105</f>
        <v>0</v>
      </c>
      <c r="AM103" s="558"/>
      <c r="AN103" s="558"/>
      <c r="AO103" s="559"/>
      <c r="AP103" s="557">
        <f>AP105</f>
        <v>0</v>
      </c>
      <c r="AQ103" s="558"/>
      <c r="AR103" s="558"/>
      <c r="AS103" s="559"/>
      <c r="AT103" s="8"/>
      <c r="AU103" s="8"/>
    </row>
    <row r="104" spans="1:47" ht="12.75" customHeight="1">
      <c r="A104" s="563" t="s">
        <v>382</v>
      </c>
      <c r="B104" s="564"/>
      <c r="C104" s="564"/>
      <c r="D104" s="564"/>
      <c r="E104" s="564"/>
      <c r="F104" s="564"/>
      <c r="G104" s="564"/>
      <c r="H104" s="564"/>
      <c r="I104" s="565"/>
      <c r="J104" s="654"/>
      <c r="K104" s="655"/>
      <c r="L104" s="656"/>
      <c r="M104" s="537"/>
      <c r="N104" s="573"/>
      <c r="O104" s="538"/>
      <c r="P104" s="560">
        <f t="shared" si="0"/>
        <v>0</v>
      </c>
      <c r="Q104" s="561"/>
      <c r="R104" s="561"/>
      <c r="S104" s="561"/>
      <c r="T104" s="562"/>
      <c r="U104" s="560"/>
      <c r="V104" s="561"/>
      <c r="W104" s="561"/>
      <c r="X104" s="561"/>
      <c r="Y104" s="562"/>
      <c r="Z104" s="560"/>
      <c r="AA104" s="561"/>
      <c r="AB104" s="561"/>
      <c r="AC104" s="562"/>
      <c r="AD104" s="560"/>
      <c r="AE104" s="561"/>
      <c r="AF104" s="561"/>
      <c r="AG104" s="562"/>
      <c r="AH104" s="560"/>
      <c r="AI104" s="561"/>
      <c r="AJ104" s="561"/>
      <c r="AK104" s="562"/>
      <c r="AL104" s="560"/>
      <c r="AM104" s="561"/>
      <c r="AN104" s="561"/>
      <c r="AO104" s="562"/>
      <c r="AP104" s="560"/>
      <c r="AQ104" s="561"/>
      <c r="AR104" s="561"/>
      <c r="AS104" s="562"/>
      <c r="AT104" s="8"/>
      <c r="AU104" s="8"/>
    </row>
    <row r="105" spans="1:47">
      <c r="A105" s="569" t="s">
        <v>303</v>
      </c>
      <c r="B105" s="570"/>
      <c r="C105" s="570"/>
      <c r="D105" s="570"/>
      <c r="E105" s="570"/>
      <c r="F105" s="570"/>
      <c r="G105" s="570"/>
      <c r="H105" s="570"/>
      <c r="I105" s="571"/>
      <c r="J105" s="651">
        <v>211</v>
      </c>
      <c r="K105" s="652"/>
      <c r="L105" s="653"/>
      <c r="M105" s="535">
        <v>110</v>
      </c>
      <c r="N105" s="572"/>
      <c r="O105" s="536"/>
      <c r="P105" s="557">
        <f t="shared" si="0"/>
        <v>10852871</v>
      </c>
      <c r="Q105" s="558"/>
      <c r="R105" s="558"/>
      <c r="S105" s="558"/>
      <c r="T105" s="559"/>
      <c r="U105" s="557">
        <f>SUM(U107:Y111)</f>
        <v>10852871</v>
      </c>
      <c r="V105" s="558"/>
      <c r="W105" s="558"/>
      <c r="X105" s="558"/>
      <c r="Y105" s="559"/>
      <c r="Z105" s="557">
        <f>SUM(Z107:AC111)</f>
        <v>0</v>
      </c>
      <c r="AA105" s="558"/>
      <c r="AB105" s="558"/>
      <c r="AC105" s="559"/>
      <c r="AD105" s="557">
        <f>SUM(AD107:AG111)</f>
        <v>0</v>
      </c>
      <c r="AE105" s="558"/>
      <c r="AF105" s="558"/>
      <c r="AG105" s="559"/>
      <c r="AH105" s="557">
        <f>SUM(AH107:AK111)</f>
        <v>0</v>
      </c>
      <c r="AI105" s="558"/>
      <c r="AJ105" s="558"/>
      <c r="AK105" s="559"/>
      <c r="AL105" s="557">
        <f>SUM(AL107:AO111)</f>
        <v>0</v>
      </c>
      <c r="AM105" s="558"/>
      <c r="AN105" s="558"/>
      <c r="AO105" s="559"/>
      <c r="AP105" s="557">
        <f>SUM(AP107:AS111)</f>
        <v>0</v>
      </c>
      <c r="AQ105" s="558"/>
      <c r="AR105" s="558"/>
      <c r="AS105" s="559"/>
      <c r="AT105" s="8"/>
      <c r="AU105" s="8"/>
    </row>
    <row r="106" spans="1:47" ht="25.5" customHeight="1">
      <c r="A106" s="563" t="s">
        <v>304</v>
      </c>
      <c r="B106" s="564"/>
      <c r="C106" s="564"/>
      <c r="D106" s="564"/>
      <c r="E106" s="564"/>
      <c r="F106" s="564"/>
      <c r="G106" s="564"/>
      <c r="H106" s="564"/>
      <c r="I106" s="565"/>
      <c r="J106" s="654"/>
      <c r="K106" s="655"/>
      <c r="L106" s="656"/>
      <c r="M106" s="537"/>
      <c r="N106" s="573"/>
      <c r="O106" s="538"/>
      <c r="P106" s="560">
        <f t="shared" si="0"/>
        <v>0</v>
      </c>
      <c r="Q106" s="561"/>
      <c r="R106" s="561"/>
      <c r="S106" s="561"/>
      <c r="T106" s="562"/>
      <c r="U106" s="560"/>
      <c r="V106" s="561"/>
      <c r="W106" s="561"/>
      <c r="X106" s="561"/>
      <c r="Y106" s="562"/>
      <c r="Z106" s="560"/>
      <c r="AA106" s="561"/>
      <c r="AB106" s="561"/>
      <c r="AC106" s="562"/>
      <c r="AD106" s="560"/>
      <c r="AE106" s="561"/>
      <c r="AF106" s="561"/>
      <c r="AG106" s="562"/>
      <c r="AH106" s="560"/>
      <c r="AI106" s="561"/>
      <c r="AJ106" s="561"/>
      <c r="AK106" s="562"/>
      <c r="AL106" s="560"/>
      <c r="AM106" s="561"/>
      <c r="AN106" s="561"/>
      <c r="AO106" s="562"/>
      <c r="AP106" s="560"/>
      <c r="AQ106" s="561"/>
      <c r="AR106" s="561"/>
      <c r="AS106" s="562"/>
      <c r="AT106" s="8"/>
      <c r="AU106" s="8"/>
    </row>
    <row r="107" spans="1:47">
      <c r="A107" s="569" t="s">
        <v>305</v>
      </c>
      <c r="B107" s="570"/>
      <c r="C107" s="570"/>
      <c r="D107" s="570"/>
      <c r="E107" s="570"/>
      <c r="F107" s="570"/>
      <c r="G107" s="570"/>
      <c r="H107" s="570"/>
      <c r="I107" s="571"/>
      <c r="J107" s="682" t="s">
        <v>617</v>
      </c>
      <c r="K107" s="683"/>
      <c r="L107" s="684"/>
      <c r="M107" s="535">
        <v>111</v>
      </c>
      <c r="N107" s="572"/>
      <c r="O107" s="536"/>
      <c r="P107" s="557">
        <f t="shared" si="0"/>
        <v>8334939.2700000005</v>
      </c>
      <c r="Q107" s="558"/>
      <c r="R107" s="558"/>
      <c r="S107" s="558"/>
      <c r="T107" s="559"/>
      <c r="U107" s="657">
        <f>8071089.83+48847.9+215001.54</f>
        <v>8334939.2700000005</v>
      </c>
      <c r="V107" s="602"/>
      <c r="W107" s="602"/>
      <c r="X107" s="602"/>
      <c r="Y107" s="603"/>
      <c r="Z107" s="557"/>
      <c r="AA107" s="558"/>
      <c r="AB107" s="558"/>
      <c r="AC107" s="559"/>
      <c r="AD107" s="557"/>
      <c r="AE107" s="558"/>
      <c r="AF107" s="558"/>
      <c r="AG107" s="559"/>
      <c r="AH107" s="557"/>
      <c r="AI107" s="558"/>
      <c r="AJ107" s="558"/>
      <c r="AK107" s="559"/>
      <c r="AL107" s="557"/>
      <c r="AM107" s="558"/>
      <c r="AN107" s="558"/>
      <c r="AO107" s="559"/>
      <c r="AP107" s="557"/>
      <c r="AQ107" s="558"/>
      <c r="AR107" s="558"/>
      <c r="AS107" s="559"/>
      <c r="AT107" s="8"/>
      <c r="AU107" s="8"/>
    </row>
    <row r="108" spans="1:47" ht="12.75" customHeight="1">
      <c r="A108" s="563" t="s">
        <v>306</v>
      </c>
      <c r="B108" s="564"/>
      <c r="C108" s="564"/>
      <c r="D108" s="564"/>
      <c r="E108" s="564"/>
      <c r="F108" s="564"/>
      <c r="G108" s="564"/>
      <c r="H108" s="564"/>
      <c r="I108" s="565"/>
      <c r="J108" s="685"/>
      <c r="K108" s="686"/>
      <c r="L108" s="687"/>
      <c r="M108" s="537"/>
      <c r="N108" s="573"/>
      <c r="O108" s="538"/>
      <c r="P108" s="560">
        <f t="shared" si="0"/>
        <v>0</v>
      </c>
      <c r="Q108" s="561"/>
      <c r="R108" s="561"/>
      <c r="S108" s="561"/>
      <c r="T108" s="562"/>
      <c r="U108" s="658"/>
      <c r="V108" s="604"/>
      <c r="W108" s="604"/>
      <c r="X108" s="604"/>
      <c r="Y108" s="605"/>
      <c r="Z108" s="560"/>
      <c r="AA108" s="561"/>
      <c r="AB108" s="561"/>
      <c r="AC108" s="562"/>
      <c r="AD108" s="560"/>
      <c r="AE108" s="561"/>
      <c r="AF108" s="561"/>
      <c r="AG108" s="562"/>
      <c r="AH108" s="560"/>
      <c r="AI108" s="561"/>
      <c r="AJ108" s="561"/>
      <c r="AK108" s="562"/>
      <c r="AL108" s="560"/>
      <c r="AM108" s="561"/>
      <c r="AN108" s="561"/>
      <c r="AO108" s="562"/>
      <c r="AP108" s="560"/>
      <c r="AQ108" s="561"/>
      <c r="AR108" s="561"/>
      <c r="AS108" s="562"/>
      <c r="AT108" s="8"/>
      <c r="AU108" s="8"/>
    </row>
    <row r="109" spans="1:47" ht="25.5" customHeight="1">
      <c r="A109" s="574" t="s">
        <v>307</v>
      </c>
      <c r="B109" s="575"/>
      <c r="C109" s="575"/>
      <c r="D109" s="575"/>
      <c r="E109" s="575"/>
      <c r="F109" s="575"/>
      <c r="G109" s="575"/>
      <c r="H109" s="575"/>
      <c r="I109" s="576"/>
      <c r="J109" s="679" t="s">
        <v>618</v>
      </c>
      <c r="K109" s="680"/>
      <c r="L109" s="681"/>
      <c r="M109" s="554">
        <v>112</v>
      </c>
      <c r="N109" s="555"/>
      <c r="O109" s="556"/>
      <c r="P109" s="548">
        <f t="shared" si="0"/>
        <v>780</v>
      </c>
      <c r="Q109" s="549"/>
      <c r="R109" s="549"/>
      <c r="S109" s="549"/>
      <c r="T109" s="550"/>
      <c r="U109" s="548">
        <v>780</v>
      </c>
      <c r="V109" s="549"/>
      <c r="W109" s="549"/>
      <c r="X109" s="549"/>
      <c r="Y109" s="550"/>
      <c r="Z109" s="548"/>
      <c r="AA109" s="549"/>
      <c r="AB109" s="549"/>
      <c r="AC109" s="550"/>
      <c r="AD109" s="548"/>
      <c r="AE109" s="549"/>
      <c r="AF109" s="549"/>
      <c r="AG109" s="550"/>
      <c r="AH109" s="548"/>
      <c r="AI109" s="549"/>
      <c r="AJ109" s="549"/>
      <c r="AK109" s="550"/>
      <c r="AL109" s="548"/>
      <c r="AM109" s="549"/>
      <c r="AN109" s="549"/>
      <c r="AO109" s="550"/>
      <c r="AP109" s="548"/>
      <c r="AQ109" s="549"/>
      <c r="AR109" s="549"/>
      <c r="AS109" s="550"/>
      <c r="AT109" s="8"/>
      <c r="AU109" s="8"/>
    </row>
    <row r="110" spans="1:47" ht="51" customHeight="1">
      <c r="A110" s="574" t="s">
        <v>308</v>
      </c>
      <c r="B110" s="575"/>
      <c r="C110" s="575"/>
      <c r="D110" s="575"/>
      <c r="E110" s="575"/>
      <c r="F110" s="575"/>
      <c r="G110" s="575"/>
      <c r="H110" s="575"/>
      <c r="I110" s="576"/>
      <c r="J110" s="679" t="s">
        <v>619</v>
      </c>
      <c r="K110" s="680"/>
      <c r="L110" s="681"/>
      <c r="M110" s="554">
        <v>113</v>
      </c>
      <c r="N110" s="555"/>
      <c r="O110" s="556"/>
      <c r="P110" s="548">
        <f t="shared" si="0"/>
        <v>0</v>
      </c>
      <c r="Q110" s="549"/>
      <c r="R110" s="549"/>
      <c r="S110" s="549"/>
      <c r="T110" s="550"/>
      <c r="U110" s="548"/>
      <c r="V110" s="549"/>
      <c r="W110" s="549"/>
      <c r="X110" s="549"/>
      <c r="Y110" s="550"/>
      <c r="Z110" s="548"/>
      <c r="AA110" s="549"/>
      <c r="AB110" s="549"/>
      <c r="AC110" s="550"/>
      <c r="AD110" s="548"/>
      <c r="AE110" s="549"/>
      <c r="AF110" s="549"/>
      <c r="AG110" s="550"/>
      <c r="AH110" s="548"/>
      <c r="AI110" s="549"/>
      <c r="AJ110" s="549"/>
      <c r="AK110" s="550"/>
      <c r="AL110" s="548"/>
      <c r="AM110" s="549"/>
      <c r="AN110" s="549"/>
      <c r="AO110" s="550"/>
      <c r="AP110" s="548"/>
      <c r="AQ110" s="549"/>
      <c r="AR110" s="549"/>
      <c r="AS110" s="550"/>
      <c r="AT110" s="8"/>
      <c r="AU110" s="8"/>
    </row>
    <row r="111" spans="1:47" ht="51" customHeight="1">
      <c r="A111" s="574" t="s">
        <v>309</v>
      </c>
      <c r="B111" s="575"/>
      <c r="C111" s="575"/>
      <c r="D111" s="575"/>
      <c r="E111" s="575"/>
      <c r="F111" s="575"/>
      <c r="G111" s="575"/>
      <c r="H111" s="575"/>
      <c r="I111" s="576"/>
      <c r="J111" s="679" t="s">
        <v>620</v>
      </c>
      <c r="K111" s="680"/>
      <c r="L111" s="681"/>
      <c r="M111" s="554">
        <v>119</v>
      </c>
      <c r="N111" s="555"/>
      <c r="O111" s="556"/>
      <c r="P111" s="548">
        <f t="shared" si="0"/>
        <v>2517151.73</v>
      </c>
      <c r="Q111" s="549"/>
      <c r="R111" s="549"/>
      <c r="S111" s="549"/>
      <c r="T111" s="550"/>
      <c r="U111" s="548">
        <f>2437469.17+14752.1+64930.46</f>
        <v>2517151.73</v>
      </c>
      <c r="V111" s="549"/>
      <c r="W111" s="549"/>
      <c r="X111" s="549"/>
      <c r="Y111" s="550"/>
      <c r="Z111" s="548"/>
      <c r="AA111" s="549"/>
      <c r="AB111" s="549"/>
      <c r="AC111" s="550"/>
      <c r="AD111" s="548"/>
      <c r="AE111" s="549"/>
      <c r="AF111" s="549"/>
      <c r="AG111" s="550"/>
      <c r="AH111" s="548"/>
      <c r="AI111" s="549"/>
      <c r="AJ111" s="549"/>
      <c r="AK111" s="550"/>
      <c r="AL111" s="548"/>
      <c r="AM111" s="549"/>
      <c r="AN111" s="549"/>
      <c r="AO111" s="550"/>
      <c r="AP111" s="548"/>
      <c r="AQ111" s="549"/>
      <c r="AR111" s="549"/>
      <c r="AS111" s="550"/>
      <c r="AT111" s="8"/>
      <c r="AU111" s="8"/>
    </row>
    <row r="112" spans="1:47" ht="25.5" customHeight="1">
      <c r="A112" s="574" t="s">
        <v>310</v>
      </c>
      <c r="B112" s="575"/>
      <c r="C112" s="575"/>
      <c r="D112" s="575"/>
      <c r="E112" s="575"/>
      <c r="F112" s="575"/>
      <c r="G112" s="575"/>
      <c r="H112" s="575"/>
      <c r="I112" s="576"/>
      <c r="J112" s="659">
        <v>220</v>
      </c>
      <c r="K112" s="660"/>
      <c r="L112" s="661"/>
      <c r="M112" s="554">
        <v>300</v>
      </c>
      <c r="N112" s="555"/>
      <c r="O112" s="556"/>
      <c r="P112" s="548">
        <f t="shared" si="0"/>
        <v>0</v>
      </c>
      <c r="Q112" s="549"/>
      <c r="R112" s="549"/>
      <c r="S112" s="549"/>
      <c r="T112" s="550"/>
      <c r="U112" s="548">
        <f>SUM(U113:Y117)</f>
        <v>0</v>
      </c>
      <c r="V112" s="549"/>
      <c r="W112" s="549"/>
      <c r="X112" s="549"/>
      <c r="Y112" s="550"/>
      <c r="Z112" s="548">
        <f>SUM(Z113:AC117)</f>
        <v>0</v>
      </c>
      <c r="AA112" s="549"/>
      <c r="AB112" s="549"/>
      <c r="AC112" s="550"/>
      <c r="AD112" s="548">
        <f>SUM(AD113:AG117)</f>
        <v>0</v>
      </c>
      <c r="AE112" s="549"/>
      <c r="AF112" s="549"/>
      <c r="AG112" s="550"/>
      <c r="AH112" s="548">
        <f>SUM(AH113:AK117)</f>
        <v>0</v>
      </c>
      <c r="AI112" s="549"/>
      <c r="AJ112" s="549"/>
      <c r="AK112" s="550"/>
      <c r="AL112" s="548">
        <f>SUM(AL113:AO117)</f>
        <v>0</v>
      </c>
      <c r="AM112" s="549"/>
      <c r="AN112" s="549"/>
      <c r="AO112" s="550"/>
      <c r="AP112" s="548">
        <f>SUM(AP113:AS117)</f>
        <v>0</v>
      </c>
      <c r="AQ112" s="549"/>
      <c r="AR112" s="549"/>
      <c r="AS112" s="550"/>
      <c r="AT112" s="8"/>
      <c r="AU112" s="8"/>
    </row>
    <row r="113" spans="1:47">
      <c r="A113" s="569" t="s">
        <v>311</v>
      </c>
      <c r="B113" s="570"/>
      <c r="C113" s="570"/>
      <c r="D113" s="570"/>
      <c r="E113" s="570"/>
      <c r="F113" s="570"/>
      <c r="G113" s="570"/>
      <c r="H113" s="570"/>
      <c r="I113" s="571"/>
      <c r="J113" s="651">
        <v>221</v>
      </c>
      <c r="K113" s="652"/>
      <c r="L113" s="653"/>
      <c r="M113" s="535">
        <v>321</v>
      </c>
      <c r="N113" s="572"/>
      <c r="O113" s="536"/>
      <c r="P113" s="557">
        <f t="shared" si="0"/>
        <v>0</v>
      </c>
      <c r="Q113" s="558"/>
      <c r="R113" s="558"/>
      <c r="S113" s="558"/>
      <c r="T113" s="559"/>
      <c r="U113" s="657"/>
      <c r="V113" s="602"/>
      <c r="W113" s="602"/>
      <c r="X113" s="602"/>
      <c r="Y113" s="603"/>
      <c r="Z113" s="557"/>
      <c r="AA113" s="558"/>
      <c r="AB113" s="558"/>
      <c r="AC113" s="559"/>
      <c r="AD113" s="557"/>
      <c r="AE113" s="558"/>
      <c r="AF113" s="558"/>
      <c r="AG113" s="559"/>
      <c r="AH113" s="557"/>
      <c r="AI113" s="558"/>
      <c r="AJ113" s="558"/>
      <c r="AK113" s="559"/>
      <c r="AL113" s="557"/>
      <c r="AM113" s="558"/>
      <c r="AN113" s="558"/>
      <c r="AO113" s="559"/>
      <c r="AP113" s="557"/>
      <c r="AQ113" s="558"/>
      <c r="AR113" s="558"/>
      <c r="AS113" s="559"/>
      <c r="AT113" s="8"/>
      <c r="AU113" s="8"/>
    </row>
    <row r="114" spans="1:47" ht="38.25" customHeight="1">
      <c r="A114" s="563" t="s">
        <v>312</v>
      </c>
      <c r="B114" s="564"/>
      <c r="C114" s="564"/>
      <c r="D114" s="564"/>
      <c r="E114" s="564"/>
      <c r="F114" s="564"/>
      <c r="G114" s="564"/>
      <c r="H114" s="564"/>
      <c r="I114" s="565"/>
      <c r="J114" s="654"/>
      <c r="K114" s="655"/>
      <c r="L114" s="656"/>
      <c r="M114" s="537"/>
      <c r="N114" s="573"/>
      <c r="O114" s="538"/>
      <c r="P114" s="560">
        <f t="shared" si="0"/>
        <v>0</v>
      </c>
      <c r="Q114" s="561"/>
      <c r="R114" s="561"/>
      <c r="S114" s="561"/>
      <c r="T114" s="562"/>
      <c r="U114" s="658"/>
      <c r="V114" s="604"/>
      <c r="W114" s="604"/>
      <c r="X114" s="604"/>
      <c r="Y114" s="605"/>
      <c r="Z114" s="560"/>
      <c r="AA114" s="561"/>
      <c r="AB114" s="561"/>
      <c r="AC114" s="562"/>
      <c r="AD114" s="560"/>
      <c r="AE114" s="561"/>
      <c r="AF114" s="561"/>
      <c r="AG114" s="562"/>
      <c r="AH114" s="560"/>
      <c r="AI114" s="561"/>
      <c r="AJ114" s="561"/>
      <c r="AK114" s="562"/>
      <c r="AL114" s="560"/>
      <c r="AM114" s="561"/>
      <c r="AN114" s="561"/>
      <c r="AO114" s="562"/>
      <c r="AP114" s="560"/>
      <c r="AQ114" s="561"/>
      <c r="AR114" s="561"/>
      <c r="AS114" s="562"/>
      <c r="AT114" s="8"/>
      <c r="AU114" s="8"/>
    </row>
    <row r="115" spans="1:47" s="492" customFormat="1" ht="39" customHeight="1">
      <c r="A115" s="670" t="s">
        <v>603</v>
      </c>
      <c r="B115" s="671"/>
      <c r="C115" s="671"/>
      <c r="D115" s="671"/>
      <c r="E115" s="671"/>
      <c r="F115" s="671"/>
      <c r="G115" s="671"/>
      <c r="H115" s="671"/>
      <c r="I115" s="672"/>
      <c r="J115" s="659">
        <v>222</v>
      </c>
      <c r="K115" s="660"/>
      <c r="L115" s="661"/>
      <c r="M115" s="659">
        <v>323</v>
      </c>
      <c r="N115" s="660"/>
      <c r="O115" s="661"/>
      <c r="P115" s="673">
        <f>SUM(U115:AS115)</f>
        <v>0</v>
      </c>
      <c r="Q115" s="674"/>
      <c r="R115" s="674"/>
      <c r="S115" s="674"/>
      <c r="T115" s="675"/>
      <c r="U115" s="676"/>
      <c r="V115" s="677"/>
      <c r="W115" s="677"/>
      <c r="X115" s="677"/>
      <c r="Y115" s="678"/>
      <c r="Z115" s="673"/>
      <c r="AA115" s="674"/>
      <c r="AB115" s="674"/>
      <c r="AC115" s="675"/>
      <c r="AD115" s="673"/>
      <c r="AE115" s="674"/>
      <c r="AF115" s="674"/>
      <c r="AG115" s="675"/>
      <c r="AH115" s="673"/>
      <c r="AI115" s="674"/>
      <c r="AJ115" s="674"/>
      <c r="AK115" s="675"/>
      <c r="AL115" s="673"/>
      <c r="AM115" s="674"/>
      <c r="AN115" s="674"/>
      <c r="AO115" s="675"/>
      <c r="AP115" s="673"/>
      <c r="AQ115" s="674"/>
      <c r="AR115" s="674"/>
      <c r="AS115" s="675"/>
      <c r="AT115" s="491"/>
      <c r="AU115" s="491"/>
    </row>
    <row r="116" spans="1:47">
      <c r="A116" s="574" t="s">
        <v>313</v>
      </c>
      <c r="B116" s="575"/>
      <c r="C116" s="575"/>
      <c r="D116" s="575"/>
      <c r="E116" s="575"/>
      <c r="F116" s="575"/>
      <c r="G116" s="575"/>
      <c r="H116" s="575"/>
      <c r="I116" s="576"/>
      <c r="J116" s="659">
        <v>223</v>
      </c>
      <c r="K116" s="660"/>
      <c r="L116" s="661"/>
      <c r="M116" s="554">
        <v>340</v>
      </c>
      <c r="N116" s="555"/>
      <c r="O116" s="556"/>
      <c r="P116" s="548">
        <f t="shared" si="0"/>
        <v>0</v>
      </c>
      <c r="Q116" s="549"/>
      <c r="R116" s="549"/>
      <c r="S116" s="549"/>
      <c r="T116" s="550"/>
      <c r="U116" s="566"/>
      <c r="V116" s="668"/>
      <c r="W116" s="668"/>
      <c r="X116" s="668"/>
      <c r="Y116" s="669"/>
      <c r="Z116" s="548"/>
      <c r="AA116" s="549"/>
      <c r="AB116" s="549"/>
      <c r="AC116" s="550"/>
      <c r="AD116" s="548"/>
      <c r="AE116" s="549"/>
      <c r="AF116" s="549"/>
      <c r="AG116" s="550"/>
      <c r="AH116" s="548"/>
      <c r="AI116" s="549"/>
      <c r="AJ116" s="549"/>
      <c r="AK116" s="550"/>
      <c r="AL116" s="548"/>
      <c r="AM116" s="549"/>
      <c r="AN116" s="549"/>
      <c r="AO116" s="550"/>
      <c r="AP116" s="548"/>
      <c r="AQ116" s="549"/>
      <c r="AR116" s="549"/>
      <c r="AS116" s="550"/>
      <c r="AT116" s="8"/>
      <c r="AU116" s="8"/>
    </row>
    <row r="117" spans="1:47">
      <c r="A117" s="574" t="s">
        <v>314</v>
      </c>
      <c r="B117" s="575"/>
      <c r="C117" s="575"/>
      <c r="D117" s="575"/>
      <c r="E117" s="575"/>
      <c r="F117" s="575"/>
      <c r="G117" s="575"/>
      <c r="H117" s="575"/>
      <c r="I117" s="576"/>
      <c r="J117" s="659">
        <v>224</v>
      </c>
      <c r="K117" s="660"/>
      <c r="L117" s="661"/>
      <c r="M117" s="554">
        <v>350</v>
      </c>
      <c r="N117" s="555"/>
      <c r="O117" s="556"/>
      <c r="P117" s="548">
        <f t="shared" si="0"/>
        <v>0</v>
      </c>
      <c r="Q117" s="549"/>
      <c r="R117" s="549"/>
      <c r="S117" s="549"/>
      <c r="T117" s="550"/>
      <c r="U117" s="566"/>
      <c r="V117" s="668"/>
      <c r="W117" s="668"/>
      <c r="X117" s="668"/>
      <c r="Y117" s="669"/>
      <c r="Z117" s="548"/>
      <c r="AA117" s="549"/>
      <c r="AB117" s="549"/>
      <c r="AC117" s="550"/>
      <c r="AD117" s="548"/>
      <c r="AE117" s="549"/>
      <c r="AF117" s="549"/>
      <c r="AG117" s="550"/>
      <c r="AH117" s="548"/>
      <c r="AI117" s="549"/>
      <c r="AJ117" s="549"/>
      <c r="AK117" s="550"/>
      <c r="AL117" s="548"/>
      <c r="AM117" s="549"/>
      <c r="AN117" s="549"/>
      <c r="AO117" s="550"/>
      <c r="AP117" s="548"/>
      <c r="AQ117" s="549"/>
      <c r="AR117" s="549"/>
      <c r="AS117" s="550"/>
      <c r="AT117" s="8"/>
      <c r="AU117" s="8"/>
    </row>
    <row r="118" spans="1:47" ht="27" customHeight="1">
      <c r="A118" s="574" t="s">
        <v>318</v>
      </c>
      <c r="B118" s="575"/>
      <c r="C118" s="575"/>
      <c r="D118" s="575"/>
      <c r="E118" s="575"/>
      <c r="F118" s="575"/>
      <c r="G118" s="575"/>
      <c r="H118" s="575"/>
      <c r="I118" s="576"/>
      <c r="J118" s="659">
        <v>230</v>
      </c>
      <c r="K118" s="660"/>
      <c r="L118" s="661"/>
      <c r="M118" s="554">
        <v>850</v>
      </c>
      <c r="N118" s="555"/>
      <c r="O118" s="556"/>
      <c r="P118" s="548">
        <f t="shared" si="0"/>
        <v>404723.99</v>
      </c>
      <c r="Q118" s="549"/>
      <c r="R118" s="549"/>
      <c r="S118" s="549"/>
      <c r="T118" s="550"/>
      <c r="U118" s="548">
        <f>SUM(U119:Y122)</f>
        <v>400628</v>
      </c>
      <c r="V118" s="549"/>
      <c r="W118" s="549"/>
      <c r="X118" s="549"/>
      <c r="Y118" s="550"/>
      <c r="Z118" s="548">
        <f>SUM(Z119:AC122)</f>
        <v>95.99</v>
      </c>
      <c r="AA118" s="549"/>
      <c r="AB118" s="549"/>
      <c r="AC118" s="550"/>
      <c r="AD118" s="548">
        <f>SUM(AD119:AG122)</f>
        <v>0</v>
      </c>
      <c r="AE118" s="549"/>
      <c r="AF118" s="549"/>
      <c r="AG118" s="550"/>
      <c r="AH118" s="548">
        <f>SUM(AH119:AK122)</f>
        <v>0</v>
      </c>
      <c r="AI118" s="549"/>
      <c r="AJ118" s="549"/>
      <c r="AK118" s="550"/>
      <c r="AL118" s="548">
        <f>SUM(AL119:AO122)</f>
        <v>4000</v>
      </c>
      <c r="AM118" s="549"/>
      <c r="AN118" s="549"/>
      <c r="AO118" s="550"/>
      <c r="AP118" s="548">
        <f>SUM(AP119:AS122)</f>
        <v>0</v>
      </c>
      <c r="AQ118" s="549"/>
      <c r="AR118" s="549"/>
      <c r="AS118" s="550"/>
      <c r="AT118" s="8"/>
      <c r="AU118" s="8"/>
    </row>
    <row r="119" spans="1:47">
      <c r="A119" s="569" t="s">
        <v>316</v>
      </c>
      <c r="B119" s="570"/>
      <c r="C119" s="570"/>
      <c r="D119" s="570"/>
      <c r="E119" s="570"/>
      <c r="F119" s="570"/>
      <c r="G119" s="570"/>
      <c r="H119" s="570"/>
      <c r="I119" s="571"/>
      <c r="J119" s="651">
        <v>231</v>
      </c>
      <c r="K119" s="652"/>
      <c r="L119" s="653"/>
      <c r="M119" s="535">
        <v>851</v>
      </c>
      <c r="N119" s="572"/>
      <c r="O119" s="536"/>
      <c r="P119" s="557">
        <f t="shared" si="0"/>
        <v>399728</v>
      </c>
      <c r="Q119" s="558"/>
      <c r="R119" s="558"/>
      <c r="S119" s="558"/>
      <c r="T119" s="559"/>
      <c r="U119" s="657">
        <f>400628-U122</f>
        <v>399728</v>
      </c>
      <c r="V119" s="602"/>
      <c r="W119" s="602"/>
      <c r="X119" s="602"/>
      <c r="Y119" s="603"/>
      <c r="Z119" s="557"/>
      <c r="AA119" s="558"/>
      <c r="AB119" s="558"/>
      <c r="AC119" s="559"/>
      <c r="AD119" s="557"/>
      <c r="AE119" s="558"/>
      <c r="AF119" s="558"/>
      <c r="AG119" s="559"/>
      <c r="AH119" s="557"/>
      <c r="AI119" s="558"/>
      <c r="AJ119" s="558"/>
      <c r="AK119" s="559"/>
      <c r="AL119" s="557"/>
      <c r="AM119" s="558"/>
      <c r="AN119" s="558"/>
      <c r="AO119" s="559"/>
      <c r="AP119" s="557"/>
      <c r="AQ119" s="558"/>
      <c r="AR119" s="558"/>
      <c r="AS119" s="559"/>
      <c r="AT119" s="8"/>
      <c r="AU119" s="8"/>
    </row>
    <row r="120" spans="1:47" ht="25.5" customHeight="1">
      <c r="A120" s="563" t="s">
        <v>319</v>
      </c>
      <c r="B120" s="564"/>
      <c r="C120" s="564"/>
      <c r="D120" s="564"/>
      <c r="E120" s="564"/>
      <c r="F120" s="564"/>
      <c r="G120" s="564"/>
      <c r="H120" s="564"/>
      <c r="I120" s="565"/>
      <c r="J120" s="654"/>
      <c r="K120" s="655"/>
      <c r="L120" s="656"/>
      <c r="M120" s="537"/>
      <c r="N120" s="573"/>
      <c r="O120" s="538"/>
      <c r="P120" s="560">
        <f t="shared" si="0"/>
        <v>0</v>
      </c>
      <c r="Q120" s="561"/>
      <c r="R120" s="561"/>
      <c r="S120" s="561"/>
      <c r="T120" s="562"/>
      <c r="U120" s="658"/>
      <c r="V120" s="604"/>
      <c r="W120" s="604"/>
      <c r="X120" s="604"/>
      <c r="Y120" s="605"/>
      <c r="Z120" s="560"/>
      <c r="AA120" s="561"/>
      <c r="AB120" s="561"/>
      <c r="AC120" s="562"/>
      <c r="AD120" s="560"/>
      <c r="AE120" s="561"/>
      <c r="AF120" s="561"/>
      <c r="AG120" s="562"/>
      <c r="AH120" s="560"/>
      <c r="AI120" s="561"/>
      <c r="AJ120" s="561"/>
      <c r="AK120" s="562"/>
      <c r="AL120" s="560"/>
      <c r="AM120" s="561"/>
      <c r="AN120" s="561"/>
      <c r="AO120" s="562"/>
      <c r="AP120" s="560"/>
      <c r="AQ120" s="561"/>
      <c r="AR120" s="561"/>
      <c r="AS120" s="562"/>
      <c r="AT120" s="8"/>
      <c r="AU120" s="8"/>
    </row>
    <row r="121" spans="1:47">
      <c r="A121" s="574" t="s">
        <v>320</v>
      </c>
      <c r="B121" s="575"/>
      <c r="C121" s="575"/>
      <c r="D121" s="575"/>
      <c r="E121" s="575"/>
      <c r="F121" s="575"/>
      <c r="G121" s="575"/>
      <c r="H121" s="575"/>
      <c r="I121" s="576"/>
      <c r="J121" s="659">
        <v>232</v>
      </c>
      <c r="K121" s="660"/>
      <c r="L121" s="661"/>
      <c r="M121" s="554">
        <v>852</v>
      </c>
      <c r="N121" s="555"/>
      <c r="O121" s="556"/>
      <c r="P121" s="548">
        <f t="shared" si="0"/>
        <v>4000</v>
      </c>
      <c r="Q121" s="549"/>
      <c r="R121" s="549"/>
      <c r="S121" s="549"/>
      <c r="T121" s="550"/>
      <c r="U121" s="566"/>
      <c r="V121" s="668"/>
      <c r="W121" s="668"/>
      <c r="X121" s="668"/>
      <c r="Y121" s="669"/>
      <c r="Z121" s="548"/>
      <c r="AA121" s="549"/>
      <c r="AB121" s="549"/>
      <c r="AC121" s="550"/>
      <c r="AD121" s="548"/>
      <c r="AE121" s="549"/>
      <c r="AF121" s="549"/>
      <c r="AG121" s="550"/>
      <c r="AH121" s="548"/>
      <c r="AI121" s="549"/>
      <c r="AJ121" s="549"/>
      <c r="AK121" s="550"/>
      <c r="AL121" s="548">
        <v>4000</v>
      </c>
      <c r="AM121" s="549"/>
      <c r="AN121" s="549"/>
      <c r="AO121" s="550"/>
      <c r="AP121" s="548"/>
      <c r="AQ121" s="549"/>
      <c r="AR121" s="549"/>
      <c r="AS121" s="550"/>
      <c r="AT121" s="8"/>
      <c r="AU121" s="8"/>
    </row>
    <row r="122" spans="1:47" ht="12.75" customHeight="1">
      <c r="A122" s="574" t="s">
        <v>321</v>
      </c>
      <c r="B122" s="575"/>
      <c r="C122" s="575"/>
      <c r="D122" s="575"/>
      <c r="E122" s="575"/>
      <c r="F122" s="575"/>
      <c r="G122" s="575"/>
      <c r="H122" s="575"/>
      <c r="I122" s="576"/>
      <c r="J122" s="659">
        <v>233</v>
      </c>
      <c r="K122" s="660"/>
      <c r="L122" s="661"/>
      <c r="M122" s="554">
        <v>853</v>
      </c>
      <c r="N122" s="555"/>
      <c r="O122" s="556"/>
      <c r="P122" s="548">
        <f t="shared" si="0"/>
        <v>995.99</v>
      </c>
      <c r="Q122" s="549"/>
      <c r="R122" s="549"/>
      <c r="S122" s="549"/>
      <c r="T122" s="550"/>
      <c r="U122" s="566">
        <v>900</v>
      </c>
      <c r="V122" s="668"/>
      <c r="W122" s="668"/>
      <c r="X122" s="668"/>
      <c r="Y122" s="669"/>
      <c r="Z122" s="548">
        <v>95.99</v>
      </c>
      <c r="AA122" s="549"/>
      <c r="AB122" s="549"/>
      <c r="AC122" s="550"/>
      <c r="AD122" s="548"/>
      <c r="AE122" s="549"/>
      <c r="AF122" s="549"/>
      <c r="AG122" s="550"/>
      <c r="AH122" s="548"/>
      <c r="AI122" s="549"/>
      <c r="AJ122" s="549"/>
      <c r="AK122" s="550"/>
      <c r="AL122" s="548"/>
      <c r="AM122" s="549"/>
      <c r="AN122" s="549"/>
      <c r="AO122" s="550"/>
      <c r="AP122" s="548"/>
      <c r="AQ122" s="549"/>
      <c r="AR122" s="549"/>
      <c r="AS122" s="550"/>
      <c r="AT122" s="8"/>
      <c r="AU122" s="8"/>
    </row>
    <row r="123" spans="1:47" ht="28.5" customHeight="1">
      <c r="A123" s="574" t="s">
        <v>401</v>
      </c>
      <c r="B123" s="575"/>
      <c r="C123" s="575"/>
      <c r="D123" s="575"/>
      <c r="E123" s="575"/>
      <c r="F123" s="575"/>
      <c r="G123" s="575"/>
      <c r="H123" s="575"/>
      <c r="I123" s="576"/>
      <c r="J123" s="659">
        <v>250</v>
      </c>
      <c r="K123" s="660"/>
      <c r="L123" s="661"/>
      <c r="M123" s="554">
        <v>244</v>
      </c>
      <c r="N123" s="555"/>
      <c r="O123" s="556"/>
      <c r="P123" s="548">
        <f>SUM(U123:AS123)</f>
        <v>3885475.1399999997</v>
      </c>
      <c r="Q123" s="549"/>
      <c r="R123" s="549"/>
      <c r="S123" s="549"/>
      <c r="T123" s="550"/>
      <c r="U123" s="548">
        <v>767910.92</v>
      </c>
      <c r="V123" s="549"/>
      <c r="W123" s="549"/>
      <c r="X123" s="549"/>
      <c r="Y123" s="550"/>
      <c r="Z123" s="548"/>
      <c r="AA123" s="549"/>
      <c r="AB123" s="549"/>
      <c r="AC123" s="550"/>
      <c r="AD123" s="548"/>
      <c r="AE123" s="549"/>
      <c r="AF123" s="549"/>
      <c r="AG123" s="550"/>
      <c r="AH123" s="548"/>
      <c r="AI123" s="549"/>
      <c r="AJ123" s="549"/>
      <c r="AK123" s="550"/>
      <c r="AL123" s="548">
        <f>45069.38+2852494.84+220000</f>
        <v>3117564.2199999997</v>
      </c>
      <c r="AM123" s="549"/>
      <c r="AN123" s="549"/>
      <c r="AO123" s="550"/>
      <c r="AP123" s="548"/>
      <c r="AQ123" s="549"/>
      <c r="AR123" s="549"/>
      <c r="AS123" s="550"/>
      <c r="AT123" s="8"/>
      <c r="AU123" s="8"/>
    </row>
    <row r="124" spans="1:47" ht="25.5" customHeight="1">
      <c r="A124" s="574" t="s">
        <v>322</v>
      </c>
      <c r="B124" s="575"/>
      <c r="C124" s="575"/>
      <c r="D124" s="575"/>
      <c r="E124" s="575"/>
      <c r="F124" s="575"/>
      <c r="G124" s="575"/>
      <c r="H124" s="575"/>
      <c r="I124" s="576"/>
      <c r="J124" s="659">
        <v>260</v>
      </c>
      <c r="K124" s="660"/>
      <c r="L124" s="661"/>
      <c r="M124" s="508" t="s">
        <v>49</v>
      </c>
      <c r="N124" s="509"/>
      <c r="O124" s="510"/>
      <c r="P124" s="548">
        <f t="shared" si="0"/>
        <v>2027588.5000000007</v>
      </c>
      <c r="Q124" s="549"/>
      <c r="R124" s="549"/>
      <c r="S124" s="549"/>
      <c r="T124" s="550"/>
      <c r="U124" s="548">
        <f>U125</f>
        <v>1269812.8400000003</v>
      </c>
      <c r="V124" s="549"/>
      <c r="W124" s="549"/>
      <c r="X124" s="549"/>
      <c r="Y124" s="550"/>
      <c r="Z124" s="548">
        <f>Z125</f>
        <v>61120.81</v>
      </c>
      <c r="AA124" s="549"/>
      <c r="AB124" s="549"/>
      <c r="AC124" s="550"/>
      <c r="AD124" s="548">
        <f>AD125</f>
        <v>0</v>
      </c>
      <c r="AE124" s="549"/>
      <c r="AF124" s="549"/>
      <c r="AG124" s="550"/>
      <c r="AH124" s="548">
        <f>AH125</f>
        <v>0</v>
      </c>
      <c r="AI124" s="549"/>
      <c r="AJ124" s="549"/>
      <c r="AK124" s="550"/>
      <c r="AL124" s="548">
        <f>AL125</f>
        <v>696654.85000000033</v>
      </c>
      <c r="AM124" s="549"/>
      <c r="AN124" s="549"/>
      <c r="AO124" s="550"/>
      <c r="AP124" s="548">
        <f>AP125</f>
        <v>0</v>
      </c>
      <c r="AQ124" s="549"/>
      <c r="AR124" s="549"/>
      <c r="AS124" s="550"/>
      <c r="AT124" s="8"/>
      <c r="AU124" s="8"/>
    </row>
    <row r="125" spans="1:47">
      <c r="A125" s="569" t="s">
        <v>316</v>
      </c>
      <c r="B125" s="570"/>
      <c r="C125" s="570"/>
      <c r="D125" s="570"/>
      <c r="E125" s="570"/>
      <c r="F125" s="570"/>
      <c r="G125" s="570"/>
      <c r="H125" s="570"/>
      <c r="I125" s="571"/>
      <c r="J125" s="651">
        <v>261</v>
      </c>
      <c r="K125" s="652"/>
      <c r="L125" s="653"/>
      <c r="M125" s="535">
        <v>244</v>
      </c>
      <c r="N125" s="572"/>
      <c r="O125" s="536"/>
      <c r="P125" s="557">
        <f t="shared" si="0"/>
        <v>2027588.5000000007</v>
      </c>
      <c r="Q125" s="558"/>
      <c r="R125" s="558"/>
      <c r="S125" s="558"/>
      <c r="T125" s="559"/>
      <c r="U125" s="657">
        <f>1975700.97+25475.36-U123+23326.35+9653.52+1703.46+167+620+1077.1</f>
        <v>1269812.8400000003</v>
      </c>
      <c r="V125" s="602"/>
      <c r="W125" s="602"/>
      <c r="X125" s="602"/>
      <c r="Y125" s="603"/>
      <c r="Z125" s="557">
        <v>61120.81</v>
      </c>
      <c r="AA125" s="558"/>
      <c r="AB125" s="558"/>
      <c r="AC125" s="559"/>
      <c r="AD125" s="557"/>
      <c r="AE125" s="558"/>
      <c r="AF125" s="558"/>
      <c r="AG125" s="559"/>
      <c r="AH125" s="557"/>
      <c r="AI125" s="558"/>
      <c r="AJ125" s="558"/>
      <c r="AK125" s="559"/>
      <c r="AL125" s="557">
        <f>3659975-AL123-AL118+AL130</f>
        <v>696654.85000000033</v>
      </c>
      <c r="AM125" s="558"/>
      <c r="AN125" s="558"/>
      <c r="AO125" s="559"/>
      <c r="AP125" s="557"/>
      <c r="AQ125" s="558"/>
      <c r="AR125" s="558"/>
      <c r="AS125" s="559"/>
      <c r="AT125" s="8"/>
      <c r="AU125" s="8"/>
    </row>
    <row r="126" spans="1:47" ht="38.25" customHeight="1">
      <c r="A126" s="563" t="s">
        <v>323</v>
      </c>
      <c r="B126" s="564"/>
      <c r="C126" s="564"/>
      <c r="D126" s="564"/>
      <c r="E126" s="564"/>
      <c r="F126" s="564"/>
      <c r="G126" s="564"/>
      <c r="H126" s="564"/>
      <c r="I126" s="565"/>
      <c r="J126" s="654"/>
      <c r="K126" s="655"/>
      <c r="L126" s="656"/>
      <c r="M126" s="537"/>
      <c r="N126" s="573"/>
      <c r="O126" s="538"/>
      <c r="P126" s="560">
        <f t="shared" si="0"/>
        <v>0</v>
      </c>
      <c r="Q126" s="561"/>
      <c r="R126" s="561"/>
      <c r="S126" s="561"/>
      <c r="T126" s="562"/>
      <c r="U126" s="658"/>
      <c r="V126" s="604"/>
      <c r="W126" s="604"/>
      <c r="X126" s="604"/>
      <c r="Y126" s="605"/>
      <c r="Z126" s="560"/>
      <c r="AA126" s="561"/>
      <c r="AB126" s="561"/>
      <c r="AC126" s="562"/>
      <c r="AD126" s="560"/>
      <c r="AE126" s="561"/>
      <c r="AF126" s="561"/>
      <c r="AG126" s="562"/>
      <c r="AH126" s="560"/>
      <c r="AI126" s="561"/>
      <c r="AJ126" s="561"/>
      <c r="AK126" s="562"/>
      <c r="AL126" s="560"/>
      <c r="AM126" s="561"/>
      <c r="AN126" s="561"/>
      <c r="AO126" s="562"/>
      <c r="AP126" s="560"/>
      <c r="AQ126" s="561"/>
      <c r="AR126" s="561"/>
      <c r="AS126" s="562"/>
      <c r="AT126" s="8"/>
      <c r="AU126" s="8"/>
    </row>
    <row r="127" spans="1:47">
      <c r="A127" s="574" t="s">
        <v>315</v>
      </c>
      <c r="B127" s="575"/>
      <c r="C127" s="575"/>
      <c r="D127" s="575"/>
      <c r="E127" s="575"/>
      <c r="F127" s="575"/>
      <c r="G127" s="575"/>
      <c r="H127" s="575"/>
      <c r="I127" s="576"/>
      <c r="J127" s="659">
        <v>270</v>
      </c>
      <c r="K127" s="660"/>
      <c r="L127" s="661"/>
      <c r="M127" s="554">
        <v>830</v>
      </c>
      <c r="N127" s="555"/>
      <c r="O127" s="556"/>
      <c r="P127" s="548">
        <f>SUM(U127:AS127)</f>
        <v>0</v>
      </c>
      <c r="Q127" s="549"/>
      <c r="R127" s="549"/>
      <c r="S127" s="549"/>
      <c r="T127" s="550"/>
      <c r="U127" s="548">
        <f>U128</f>
        <v>0</v>
      </c>
      <c r="V127" s="549"/>
      <c r="W127" s="549"/>
      <c r="X127" s="549"/>
      <c r="Y127" s="550"/>
      <c r="Z127" s="548">
        <f>Z128</f>
        <v>0</v>
      </c>
      <c r="AA127" s="549"/>
      <c r="AB127" s="549"/>
      <c r="AC127" s="550"/>
      <c r="AD127" s="548">
        <f>AD128</f>
        <v>0</v>
      </c>
      <c r="AE127" s="549"/>
      <c r="AF127" s="549"/>
      <c r="AG127" s="550"/>
      <c r="AH127" s="548">
        <f>AH128</f>
        <v>0</v>
      </c>
      <c r="AI127" s="549"/>
      <c r="AJ127" s="549"/>
      <c r="AK127" s="550"/>
      <c r="AL127" s="548">
        <f>AL128</f>
        <v>0</v>
      </c>
      <c r="AM127" s="549"/>
      <c r="AN127" s="549"/>
      <c r="AO127" s="550"/>
      <c r="AP127" s="548">
        <f>AP128</f>
        <v>0</v>
      </c>
      <c r="AQ127" s="549"/>
      <c r="AR127" s="549"/>
      <c r="AS127" s="550"/>
      <c r="AT127" s="8"/>
      <c r="AU127" s="8"/>
    </row>
    <row r="128" spans="1:47">
      <c r="A128" s="569" t="s">
        <v>316</v>
      </c>
      <c r="B128" s="570"/>
      <c r="C128" s="570"/>
      <c r="D128" s="570"/>
      <c r="E128" s="570"/>
      <c r="F128" s="570"/>
      <c r="G128" s="570"/>
      <c r="H128" s="570"/>
      <c r="I128" s="571"/>
      <c r="J128" s="651">
        <v>271</v>
      </c>
      <c r="K128" s="652"/>
      <c r="L128" s="653"/>
      <c r="M128" s="535">
        <v>831</v>
      </c>
      <c r="N128" s="572"/>
      <c r="O128" s="536"/>
      <c r="P128" s="557">
        <f>SUM(U128:AS128)</f>
        <v>0</v>
      </c>
      <c r="Q128" s="558"/>
      <c r="R128" s="558"/>
      <c r="S128" s="558"/>
      <c r="T128" s="559"/>
      <c r="U128" s="657"/>
      <c r="V128" s="602"/>
      <c r="W128" s="602"/>
      <c r="X128" s="602"/>
      <c r="Y128" s="603"/>
      <c r="Z128" s="557"/>
      <c r="AA128" s="558"/>
      <c r="AB128" s="558"/>
      <c r="AC128" s="559"/>
      <c r="AD128" s="557"/>
      <c r="AE128" s="558"/>
      <c r="AF128" s="558"/>
      <c r="AG128" s="559"/>
      <c r="AH128" s="557"/>
      <c r="AI128" s="558"/>
      <c r="AJ128" s="558"/>
      <c r="AK128" s="559"/>
      <c r="AL128" s="557"/>
      <c r="AM128" s="558"/>
      <c r="AN128" s="558"/>
      <c r="AO128" s="559"/>
      <c r="AP128" s="557"/>
      <c r="AQ128" s="558"/>
      <c r="AR128" s="558"/>
      <c r="AS128" s="559"/>
      <c r="AT128" s="8"/>
      <c r="AU128" s="8"/>
    </row>
    <row r="129" spans="1:47" ht="114" customHeight="1">
      <c r="A129" s="563" t="s">
        <v>317</v>
      </c>
      <c r="B129" s="564"/>
      <c r="C129" s="564"/>
      <c r="D129" s="564"/>
      <c r="E129" s="564"/>
      <c r="F129" s="564"/>
      <c r="G129" s="564"/>
      <c r="H129" s="564"/>
      <c r="I129" s="565"/>
      <c r="J129" s="654"/>
      <c r="K129" s="655"/>
      <c r="L129" s="656"/>
      <c r="M129" s="537"/>
      <c r="N129" s="573"/>
      <c r="O129" s="538"/>
      <c r="P129" s="560">
        <f>SUM(U129:AS129)</f>
        <v>0</v>
      </c>
      <c r="Q129" s="561"/>
      <c r="R129" s="561"/>
      <c r="S129" s="561"/>
      <c r="T129" s="562"/>
      <c r="U129" s="658"/>
      <c r="V129" s="604"/>
      <c r="W129" s="604"/>
      <c r="X129" s="604"/>
      <c r="Y129" s="605"/>
      <c r="Z129" s="560"/>
      <c r="AA129" s="561"/>
      <c r="AB129" s="561"/>
      <c r="AC129" s="562"/>
      <c r="AD129" s="560"/>
      <c r="AE129" s="561"/>
      <c r="AF129" s="561"/>
      <c r="AG129" s="562"/>
      <c r="AH129" s="560"/>
      <c r="AI129" s="561"/>
      <c r="AJ129" s="561"/>
      <c r="AK129" s="562"/>
      <c r="AL129" s="560"/>
      <c r="AM129" s="561"/>
      <c r="AN129" s="561"/>
      <c r="AO129" s="562"/>
      <c r="AP129" s="560"/>
      <c r="AQ129" s="561"/>
      <c r="AR129" s="561"/>
      <c r="AS129" s="562"/>
      <c r="AT129" s="8"/>
      <c r="AU129" s="8"/>
    </row>
    <row r="130" spans="1:47" s="10" customFormat="1">
      <c r="A130" s="551" t="s">
        <v>51</v>
      </c>
      <c r="B130" s="552"/>
      <c r="C130" s="552"/>
      <c r="D130" s="552"/>
      <c r="E130" s="552"/>
      <c r="F130" s="552"/>
      <c r="G130" s="552"/>
      <c r="H130" s="552"/>
      <c r="I130" s="553"/>
      <c r="J130" s="659">
        <v>500</v>
      </c>
      <c r="K130" s="660"/>
      <c r="L130" s="661"/>
      <c r="M130" s="508" t="s">
        <v>49</v>
      </c>
      <c r="N130" s="509"/>
      <c r="O130" s="510"/>
      <c r="P130" s="548">
        <f t="shared" si="0"/>
        <v>158244.07</v>
      </c>
      <c r="Q130" s="549"/>
      <c r="R130" s="549"/>
      <c r="S130" s="549"/>
      <c r="T130" s="550"/>
      <c r="U130" s="665"/>
      <c r="V130" s="666"/>
      <c r="W130" s="666"/>
      <c r="X130" s="666"/>
      <c r="Y130" s="667"/>
      <c r="Z130" s="548"/>
      <c r="AA130" s="549"/>
      <c r="AB130" s="549"/>
      <c r="AC130" s="550"/>
      <c r="AD130" s="548"/>
      <c r="AE130" s="549"/>
      <c r="AF130" s="549"/>
      <c r="AG130" s="550"/>
      <c r="AH130" s="548"/>
      <c r="AI130" s="549"/>
      <c r="AJ130" s="549"/>
      <c r="AK130" s="550"/>
      <c r="AL130" s="662">
        <v>158244.07</v>
      </c>
      <c r="AM130" s="663"/>
      <c r="AN130" s="663"/>
      <c r="AO130" s="664"/>
      <c r="AP130" s="662"/>
      <c r="AQ130" s="663"/>
      <c r="AR130" s="663"/>
      <c r="AS130" s="664"/>
      <c r="AT130" s="9"/>
      <c r="AU130" s="9"/>
    </row>
    <row r="131" spans="1:47">
      <c r="A131" s="551" t="s">
        <v>52</v>
      </c>
      <c r="B131" s="552"/>
      <c r="C131" s="552"/>
      <c r="D131" s="552"/>
      <c r="E131" s="552"/>
      <c r="F131" s="552"/>
      <c r="G131" s="552"/>
      <c r="H131" s="552"/>
      <c r="I131" s="553"/>
      <c r="J131" s="659">
        <v>600</v>
      </c>
      <c r="K131" s="660"/>
      <c r="L131" s="661"/>
      <c r="M131" s="508" t="s">
        <v>49</v>
      </c>
      <c r="N131" s="509"/>
      <c r="O131" s="510"/>
      <c r="P131" s="548">
        <f>SUM(U131:AS131)</f>
        <v>0</v>
      </c>
      <c r="Q131" s="549"/>
      <c r="R131" s="549"/>
      <c r="S131" s="549"/>
      <c r="T131" s="550"/>
      <c r="U131" s="548">
        <f>U130+U90-U102</f>
        <v>0</v>
      </c>
      <c r="V131" s="549"/>
      <c r="W131" s="549"/>
      <c r="X131" s="549"/>
      <c r="Y131" s="550"/>
      <c r="Z131" s="548">
        <f>Z130+Z90-Z102</f>
        <v>0</v>
      </c>
      <c r="AA131" s="549"/>
      <c r="AB131" s="549"/>
      <c r="AC131" s="550"/>
      <c r="AD131" s="548">
        <f>AD130+AD90-AD102</f>
        <v>0</v>
      </c>
      <c r="AE131" s="549"/>
      <c r="AF131" s="549"/>
      <c r="AG131" s="550"/>
      <c r="AH131" s="548">
        <f>AH130+AH90-AH102</f>
        <v>0</v>
      </c>
      <c r="AI131" s="549"/>
      <c r="AJ131" s="549"/>
      <c r="AK131" s="550"/>
      <c r="AL131" s="548">
        <f>AL130+AL90-AL102</f>
        <v>0</v>
      </c>
      <c r="AM131" s="549"/>
      <c r="AN131" s="549"/>
      <c r="AO131" s="550"/>
      <c r="AP131" s="548">
        <f>AP130+AP90-AP102</f>
        <v>0</v>
      </c>
      <c r="AQ131" s="549"/>
      <c r="AR131" s="549"/>
      <c r="AS131" s="550"/>
      <c r="AT131" s="8"/>
      <c r="AU131" s="8"/>
    </row>
    <row r="132" spans="1:47" ht="12.75" hidden="1" customHeight="1">
      <c r="A132" s="519" t="s">
        <v>23</v>
      </c>
      <c r="B132" s="519"/>
      <c r="C132" s="519"/>
      <c r="D132" s="519"/>
      <c r="E132" s="519"/>
      <c r="F132" s="519"/>
      <c r="G132" s="519"/>
      <c r="H132" s="519"/>
      <c r="I132" s="519"/>
      <c r="J132" s="587" t="s">
        <v>40</v>
      </c>
      <c r="K132" s="587"/>
      <c r="L132" s="587"/>
      <c r="M132" s="587" t="s">
        <v>41</v>
      </c>
      <c r="N132" s="587"/>
      <c r="O132" s="587"/>
      <c r="P132" s="586" t="s">
        <v>79</v>
      </c>
      <c r="Q132" s="586"/>
      <c r="R132" s="586"/>
      <c r="S132" s="586"/>
      <c r="T132" s="586"/>
      <c r="U132" s="586"/>
      <c r="V132" s="586"/>
      <c r="W132" s="586"/>
      <c r="X132" s="586"/>
      <c r="Y132" s="586"/>
      <c r="Z132" s="586"/>
      <c r="AA132" s="586"/>
      <c r="AB132" s="586"/>
      <c r="AC132" s="586"/>
      <c r="AD132" s="586"/>
      <c r="AE132" s="586"/>
      <c r="AF132" s="586"/>
      <c r="AG132" s="586"/>
      <c r="AH132" s="586"/>
      <c r="AI132" s="586"/>
      <c r="AJ132" s="586"/>
      <c r="AK132" s="586"/>
      <c r="AL132" s="586"/>
      <c r="AM132" s="586"/>
      <c r="AN132" s="586"/>
      <c r="AO132" s="586"/>
      <c r="AP132" s="586"/>
      <c r="AQ132" s="586"/>
      <c r="AR132" s="586"/>
      <c r="AS132" s="586"/>
    </row>
    <row r="133" spans="1:47" ht="12.75" hidden="1" customHeight="1">
      <c r="A133" s="519"/>
      <c r="B133" s="519"/>
      <c r="C133" s="519"/>
      <c r="D133" s="519"/>
      <c r="E133" s="519"/>
      <c r="F133" s="519"/>
      <c r="G133" s="519"/>
      <c r="H133" s="519"/>
      <c r="I133" s="519"/>
      <c r="J133" s="587"/>
      <c r="K133" s="587"/>
      <c r="L133" s="587"/>
      <c r="M133" s="587"/>
      <c r="N133" s="587"/>
      <c r="O133" s="587"/>
      <c r="P133" s="586" t="s">
        <v>42</v>
      </c>
      <c r="Q133" s="586"/>
      <c r="R133" s="586"/>
      <c r="S133" s="586"/>
      <c r="T133" s="586"/>
      <c r="U133" s="586" t="s">
        <v>28</v>
      </c>
      <c r="V133" s="586"/>
      <c r="W133" s="586"/>
      <c r="X133" s="586"/>
      <c r="Y133" s="586"/>
      <c r="Z133" s="586"/>
      <c r="AA133" s="586"/>
      <c r="AB133" s="586"/>
      <c r="AC133" s="586"/>
      <c r="AD133" s="586"/>
      <c r="AE133" s="586"/>
      <c r="AF133" s="586"/>
      <c r="AG133" s="586"/>
      <c r="AH133" s="586"/>
      <c r="AI133" s="586"/>
      <c r="AJ133" s="586"/>
      <c r="AK133" s="586"/>
      <c r="AL133" s="586"/>
      <c r="AM133" s="586"/>
      <c r="AN133" s="586"/>
      <c r="AO133" s="586"/>
      <c r="AP133" s="586"/>
      <c r="AQ133" s="586"/>
      <c r="AR133" s="586"/>
      <c r="AS133" s="586"/>
    </row>
    <row r="134" spans="1:47" ht="79.5" hidden="1" customHeight="1">
      <c r="A134" s="519"/>
      <c r="B134" s="519"/>
      <c r="C134" s="519"/>
      <c r="D134" s="519"/>
      <c r="E134" s="519"/>
      <c r="F134" s="519"/>
      <c r="G134" s="519"/>
      <c r="H134" s="519"/>
      <c r="I134" s="519"/>
      <c r="J134" s="587"/>
      <c r="K134" s="587"/>
      <c r="L134" s="587"/>
      <c r="M134" s="587"/>
      <c r="N134" s="587"/>
      <c r="O134" s="587"/>
      <c r="P134" s="586"/>
      <c r="Q134" s="586"/>
      <c r="R134" s="586"/>
      <c r="S134" s="586"/>
      <c r="T134" s="586"/>
      <c r="U134" s="587" t="s">
        <v>325</v>
      </c>
      <c r="V134" s="587"/>
      <c r="W134" s="587"/>
      <c r="X134" s="587"/>
      <c r="Y134" s="587"/>
      <c r="Z134" s="587" t="s">
        <v>43</v>
      </c>
      <c r="AA134" s="587"/>
      <c r="AB134" s="587"/>
      <c r="AC134" s="587"/>
      <c r="AD134" s="587" t="s">
        <v>44</v>
      </c>
      <c r="AE134" s="587"/>
      <c r="AF134" s="587"/>
      <c r="AG134" s="587"/>
      <c r="AH134" s="587" t="s">
        <v>45</v>
      </c>
      <c r="AI134" s="587"/>
      <c r="AJ134" s="587"/>
      <c r="AK134" s="587"/>
      <c r="AL134" s="587" t="s">
        <v>46</v>
      </c>
      <c r="AM134" s="587"/>
      <c r="AN134" s="587"/>
      <c r="AO134" s="587"/>
      <c r="AP134" s="587"/>
      <c r="AQ134" s="587"/>
      <c r="AR134" s="587"/>
      <c r="AS134" s="587"/>
    </row>
    <row r="135" spans="1:47" ht="32.25" hidden="1" customHeight="1">
      <c r="A135" s="519"/>
      <c r="B135" s="519"/>
      <c r="C135" s="519"/>
      <c r="D135" s="519"/>
      <c r="E135" s="519"/>
      <c r="F135" s="519"/>
      <c r="G135" s="519"/>
      <c r="H135" s="519"/>
      <c r="I135" s="519"/>
      <c r="J135" s="587"/>
      <c r="K135" s="587"/>
      <c r="L135" s="587"/>
      <c r="M135" s="587"/>
      <c r="N135" s="587"/>
      <c r="O135" s="587"/>
      <c r="P135" s="586"/>
      <c r="Q135" s="586"/>
      <c r="R135" s="586"/>
      <c r="S135" s="586"/>
      <c r="T135" s="586"/>
      <c r="U135" s="587"/>
      <c r="V135" s="587"/>
      <c r="W135" s="587"/>
      <c r="X135" s="587"/>
      <c r="Y135" s="587"/>
      <c r="Z135" s="587"/>
      <c r="AA135" s="587"/>
      <c r="AB135" s="587"/>
      <c r="AC135" s="587"/>
      <c r="AD135" s="587"/>
      <c r="AE135" s="587"/>
      <c r="AF135" s="587"/>
      <c r="AG135" s="587"/>
      <c r="AH135" s="587"/>
      <c r="AI135" s="587"/>
      <c r="AJ135" s="587"/>
      <c r="AK135" s="587"/>
      <c r="AL135" s="587" t="s">
        <v>42</v>
      </c>
      <c r="AM135" s="587"/>
      <c r="AN135" s="587"/>
      <c r="AO135" s="587"/>
      <c r="AP135" s="587" t="s">
        <v>47</v>
      </c>
      <c r="AQ135" s="587"/>
      <c r="AR135" s="587"/>
      <c r="AS135" s="587"/>
    </row>
    <row r="136" spans="1:47" ht="16.149999999999999" hidden="1" customHeight="1">
      <c r="A136" s="579">
        <v>1</v>
      </c>
      <c r="B136" s="580"/>
      <c r="C136" s="580"/>
      <c r="D136" s="580"/>
      <c r="E136" s="580"/>
      <c r="F136" s="580"/>
      <c r="G136" s="580"/>
      <c r="H136" s="580"/>
      <c r="I136" s="581"/>
      <c r="J136" s="579">
        <v>2</v>
      </c>
      <c r="K136" s="580"/>
      <c r="L136" s="580"/>
      <c r="M136" s="580">
        <v>3</v>
      </c>
      <c r="N136" s="580"/>
      <c r="O136" s="580"/>
      <c r="P136" s="580">
        <v>4</v>
      </c>
      <c r="Q136" s="580"/>
      <c r="R136" s="580"/>
      <c r="S136" s="580"/>
      <c r="T136" s="580"/>
      <c r="U136" s="580">
        <v>5</v>
      </c>
      <c r="V136" s="580"/>
      <c r="W136" s="580"/>
      <c r="X136" s="580"/>
      <c r="Y136" s="581"/>
      <c r="Z136" s="579">
        <v>6</v>
      </c>
      <c r="AA136" s="580"/>
      <c r="AB136" s="580"/>
      <c r="AC136" s="581"/>
      <c r="AD136" s="579">
        <v>7</v>
      </c>
      <c r="AE136" s="580"/>
      <c r="AF136" s="580"/>
      <c r="AG136" s="581"/>
      <c r="AH136" s="579">
        <v>8</v>
      </c>
      <c r="AI136" s="580"/>
      <c r="AJ136" s="580"/>
      <c r="AK136" s="581"/>
      <c r="AL136" s="579">
        <v>9</v>
      </c>
      <c r="AM136" s="580"/>
      <c r="AN136" s="580"/>
      <c r="AO136" s="581"/>
      <c r="AP136" s="579">
        <v>10</v>
      </c>
      <c r="AQ136" s="580"/>
      <c r="AR136" s="580"/>
      <c r="AS136" s="581"/>
    </row>
    <row r="137" spans="1:47" s="2" customFormat="1" ht="16.149999999999999" hidden="1" customHeight="1">
      <c r="A137" s="582">
        <v>2018</v>
      </c>
      <c r="B137" s="583"/>
      <c r="C137" s="583"/>
      <c r="D137" s="583"/>
      <c r="E137" s="583"/>
      <c r="F137" s="583"/>
      <c r="G137" s="583"/>
      <c r="H137" s="583"/>
      <c r="I137" s="583"/>
      <c r="J137" s="583"/>
      <c r="K137" s="583"/>
      <c r="L137" s="583"/>
      <c r="M137" s="583"/>
      <c r="N137" s="583"/>
      <c r="O137" s="583"/>
      <c r="P137" s="583"/>
      <c r="Q137" s="583"/>
      <c r="R137" s="583"/>
      <c r="S137" s="583"/>
      <c r="T137" s="583"/>
      <c r="U137" s="583"/>
      <c r="V137" s="583"/>
      <c r="W137" s="583"/>
      <c r="X137" s="583"/>
      <c r="Y137" s="583"/>
      <c r="Z137" s="583"/>
      <c r="AA137" s="583"/>
      <c r="AB137" s="583"/>
      <c r="AC137" s="583"/>
      <c r="AD137" s="583"/>
      <c r="AE137" s="583"/>
      <c r="AF137" s="583"/>
      <c r="AG137" s="583"/>
      <c r="AH137" s="583"/>
      <c r="AI137" s="583"/>
      <c r="AJ137" s="583"/>
      <c r="AK137" s="583"/>
      <c r="AL137" s="583"/>
      <c r="AM137" s="583"/>
      <c r="AN137" s="583"/>
      <c r="AO137" s="583"/>
      <c r="AP137" s="583"/>
      <c r="AQ137" s="583"/>
      <c r="AR137" s="583"/>
      <c r="AS137" s="584"/>
    </row>
    <row r="138" spans="1:47" hidden="1">
      <c r="A138" s="551" t="s">
        <v>48</v>
      </c>
      <c r="B138" s="552"/>
      <c r="C138" s="552"/>
      <c r="D138" s="552"/>
      <c r="E138" s="552"/>
      <c r="F138" s="552"/>
      <c r="G138" s="552"/>
      <c r="H138" s="552"/>
      <c r="I138" s="553"/>
      <c r="J138" s="513">
        <v>100</v>
      </c>
      <c r="K138" s="513"/>
      <c r="L138" s="513"/>
      <c r="M138" s="585" t="s">
        <v>49</v>
      </c>
      <c r="N138" s="585"/>
      <c r="O138" s="585"/>
      <c r="P138" s="578">
        <f>P139+P141+P145+P146+P147+P148+P149</f>
        <v>0</v>
      </c>
      <c r="Q138" s="578"/>
      <c r="R138" s="578"/>
      <c r="S138" s="578"/>
      <c r="T138" s="578"/>
      <c r="U138" s="578">
        <f>U141</f>
        <v>0</v>
      </c>
      <c r="V138" s="578"/>
      <c r="W138" s="578"/>
      <c r="X138" s="578"/>
      <c r="Y138" s="578"/>
      <c r="Z138" s="578">
        <f>Z147</f>
        <v>0</v>
      </c>
      <c r="AA138" s="578"/>
      <c r="AB138" s="578"/>
      <c r="AC138" s="578"/>
      <c r="AD138" s="578">
        <f>AD147</f>
        <v>0</v>
      </c>
      <c r="AE138" s="578"/>
      <c r="AF138" s="578"/>
      <c r="AG138" s="578"/>
      <c r="AH138" s="501">
        <f>AH141</f>
        <v>0</v>
      </c>
      <c r="AI138" s="501"/>
      <c r="AJ138" s="501"/>
      <c r="AK138" s="501"/>
      <c r="AL138" s="501">
        <f>AL141+AL145+AL146+AL148</f>
        <v>0</v>
      </c>
      <c r="AM138" s="501"/>
      <c r="AN138" s="501"/>
      <c r="AO138" s="501"/>
      <c r="AP138" s="501">
        <f>AP141+AP148</f>
        <v>0</v>
      </c>
      <c r="AQ138" s="501"/>
      <c r="AR138" s="501"/>
      <c r="AS138" s="501"/>
      <c r="AT138" s="8"/>
      <c r="AU138" s="8"/>
    </row>
    <row r="139" spans="1:47" hidden="1">
      <c r="A139" s="569" t="s">
        <v>287</v>
      </c>
      <c r="B139" s="570"/>
      <c r="C139" s="570"/>
      <c r="D139" s="570"/>
      <c r="E139" s="570"/>
      <c r="F139" s="570"/>
      <c r="G139" s="570"/>
      <c r="H139" s="570"/>
      <c r="I139" s="571"/>
      <c r="J139" s="513">
        <v>110</v>
      </c>
      <c r="K139" s="513"/>
      <c r="L139" s="513"/>
      <c r="M139" s="513">
        <v>120</v>
      </c>
      <c r="N139" s="513"/>
      <c r="O139" s="513"/>
      <c r="P139" s="578">
        <f>AL139</f>
        <v>0</v>
      </c>
      <c r="Q139" s="578"/>
      <c r="R139" s="578"/>
      <c r="S139" s="578"/>
      <c r="T139" s="578"/>
      <c r="U139" s="578" t="s">
        <v>49</v>
      </c>
      <c r="V139" s="578"/>
      <c r="W139" s="578"/>
      <c r="X139" s="578"/>
      <c r="Y139" s="578"/>
      <c r="Z139" s="578" t="s">
        <v>49</v>
      </c>
      <c r="AA139" s="578"/>
      <c r="AB139" s="578"/>
      <c r="AC139" s="578"/>
      <c r="AD139" s="578" t="s">
        <v>49</v>
      </c>
      <c r="AE139" s="578"/>
      <c r="AF139" s="578"/>
      <c r="AG139" s="578"/>
      <c r="AH139" s="501" t="s">
        <v>49</v>
      </c>
      <c r="AI139" s="501"/>
      <c r="AJ139" s="501"/>
      <c r="AK139" s="501"/>
      <c r="AL139" s="501"/>
      <c r="AM139" s="501"/>
      <c r="AN139" s="501"/>
      <c r="AO139" s="501"/>
      <c r="AP139" s="501" t="s">
        <v>49</v>
      </c>
      <c r="AQ139" s="501"/>
      <c r="AR139" s="501"/>
      <c r="AS139" s="501"/>
      <c r="AT139" s="8"/>
      <c r="AU139" s="8"/>
    </row>
    <row r="140" spans="1:47" ht="12.75" hidden="1" customHeight="1">
      <c r="A140" s="563" t="s">
        <v>288</v>
      </c>
      <c r="B140" s="564"/>
      <c r="C140" s="564"/>
      <c r="D140" s="564"/>
      <c r="E140" s="564"/>
      <c r="F140" s="564"/>
      <c r="G140" s="564"/>
      <c r="H140" s="564"/>
      <c r="I140" s="565"/>
      <c r="J140" s="513"/>
      <c r="K140" s="513"/>
      <c r="L140" s="513"/>
      <c r="M140" s="513"/>
      <c r="N140" s="513"/>
      <c r="O140" s="513"/>
      <c r="P140" s="578"/>
      <c r="Q140" s="578"/>
      <c r="R140" s="578"/>
      <c r="S140" s="578"/>
      <c r="T140" s="578"/>
      <c r="U140" s="578"/>
      <c r="V140" s="578"/>
      <c r="W140" s="578"/>
      <c r="X140" s="578"/>
      <c r="Y140" s="578"/>
      <c r="Z140" s="578"/>
      <c r="AA140" s="578"/>
      <c r="AB140" s="578"/>
      <c r="AC140" s="578"/>
      <c r="AD140" s="578"/>
      <c r="AE140" s="578"/>
      <c r="AF140" s="578"/>
      <c r="AG140" s="578"/>
      <c r="AH140" s="501"/>
      <c r="AI140" s="501"/>
      <c r="AJ140" s="501"/>
      <c r="AK140" s="501"/>
      <c r="AL140" s="501"/>
      <c r="AM140" s="501"/>
      <c r="AN140" s="501"/>
      <c r="AO140" s="501"/>
      <c r="AP140" s="501"/>
      <c r="AQ140" s="501"/>
      <c r="AR140" s="501"/>
      <c r="AS140" s="501"/>
      <c r="AT140" s="8"/>
      <c r="AU140" s="8"/>
    </row>
    <row r="141" spans="1:47" ht="12.75" hidden="1" customHeight="1">
      <c r="A141" s="574" t="s">
        <v>289</v>
      </c>
      <c r="B141" s="575"/>
      <c r="C141" s="575"/>
      <c r="D141" s="575"/>
      <c r="E141" s="575"/>
      <c r="F141" s="575"/>
      <c r="G141" s="575"/>
      <c r="H141" s="575"/>
      <c r="I141" s="576"/>
      <c r="J141" s="513">
        <v>120</v>
      </c>
      <c r="K141" s="513"/>
      <c r="L141" s="513"/>
      <c r="M141" s="513">
        <v>130</v>
      </c>
      <c r="N141" s="513"/>
      <c r="O141" s="513"/>
      <c r="P141" s="578">
        <f>P142+P144</f>
        <v>0</v>
      </c>
      <c r="Q141" s="578"/>
      <c r="R141" s="578"/>
      <c r="S141" s="578"/>
      <c r="T141" s="578"/>
      <c r="U141" s="578">
        <f>U142+U144</f>
        <v>0</v>
      </c>
      <c r="V141" s="578"/>
      <c r="W141" s="578"/>
      <c r="X141" s="578"/>
      <c r="Y141" s="578"/>
      <c r="Z141" s="578" t="s">
        <v>49</v>
      </c>
      <c r="AA141" s="578"/>
      <c r="AB141" s="578"/>
      <c r="AC141" s="578"/>
      <c r="AD141" s="578" t="s">
        <v>49</v>
      </c>
      <c r="AE141" s="578"/>
      <c r="AF141" s="578"/>
      <c r="AG141" s="578"/>
      <c r="AH141" s="501">
        <f>AH142+AH144</f>
        <v>0</v>
      </c>
      <c r="AI141" s="501"/>
      <c r="AJ141" s="501"/>
      <c r="AK141" s="501"/>
      <c r="AL141" s="501">
        <f>AL142+AL144</f>
        <v>0</v>
      </c>
      <c r="AM141" s="501"/>
      <c r="AN141" s="501"/>
      <c r="AO141" s="501"/>
      <c r="AP141" s="501">
        <f t="shared" ref="AP141" si="1">AP142+AP144</f>
        <v>0</v>
      </c>
      <c r="AQ141" s="501"/>
      <c r="AR141" s="501"/>
      <c r="AS141" s="501"/>
      <c r="AT141" s="8"/>
      <c r="AU141" s="8"/>
    </row>
    <row r="142" spans="1:47" hidden="1">
      <c r="A142" s="569" t="s">
        <v>290</v>
      </c>
      <c r="B142" s="570"/>
      <c r="C142" s="570"/>
      <c r="D142" s="570"/>
      <c r="E142" s="570"/>
      <c r="F142" s="570"/>
      <c r="G142" s="570"/>
      <c r="H142" s="570"/>
      <c r="I142" s="571"/>
      <c r="J142" s="501"/>
      <c r="K142" s="501"/>
      <c r="L142" s="501"/>
      <c r="M142" s="513">
        <v>130</v>
      </c>
      <c r="N142" s="513"/>
      <c r="O142" s="513"/>
      <c r="P142" s="578">
        <f>U142+AH142+AL142+AP142</f>
        <v>0</v>
      </c>
      <c r="Q142" s="578"/>
      <c r="R142" s="578"/>
      <c r="S142" s="578"/>
      <c r="T142" s="578"/>
      <c r="U142" s="578"/>
      <c r="V142" s="578"/>
      <c r="W142" s="578"/>
      <c r="X142" s="578"/>
      <c r="Y142" s="578"/>
      <c r="Z142" s="578" t="s">
        <v>49</v>
      </c>
      <c r="AA142" s="578"/>
      <c r="AB142" s="578"/>
      <c r="AC142" s="578"/>
      <c r="AD142" s="578" t="s">
        <v>49</v>
      </c>
      <c r="AE142" s="578"/>
      <c r="AF142" s="578"/>
      <c r="AG142" s="578"/>
      <c r="AH142" s="578"/>
      <c r="AI142" s="578"/>
      <c r="AJ142" s="578"/>
      <c r="AK142" s="578"/>
      <c r="AL142" s="501"/>
      <c r="AM142" s="501"/>
      <c r="AN142" s="501"/>
      <c r="AO142" s="501"/>
      <c r="AP142" s="501"/>
      <c r="AQ142" s="501"/>
      <c r="AR142" s="501"/>
      <c r="AS142" s="501"/>
      <c r="AT142" s="8"/>
      <c r="AU142" s="8"/>
    </row>
    <row r="143" spans="1:47" ht="12.75" hidden="1" customHeight="1">
      <c r="A143" s="563" t="s">
        <v>291</v>
      </c>
      <c r="B143" s="564"/>
      <c r="C143" s="564"/>
      <c r="D143" s="564"/>
      <c r="E143" s="564"/>
      <c r="F143" s="564"/>
      <c r="G143" s="564"/>
      <c r="H143" s="564"/>
      <c r="I143" s="565"/>
      <c r="J143" s="501"/>
      <c r="K143" s="501"/>
      <c r="L143" s="501"/>
      <c r="M143" s="513"/>
      <c r="N143" s="513"/>
      <c r="O143" s="513"/>
      <c r="P143" s="578"/>
      <c r="Q143" s="578"/>
      <c r="R143" s="578"/>
      <c r="S143" s="578"/>
      <c r="T143" s="578"/>
      <c r="U143" s="578"/>
      <c r="V143" s="578"/>
      <c r="W143" s="578"/>
      <c r="X143" s="578"/>
      <c r="Y143" s="578"/>
      <c r="Z143" s="578"/>
      <c r="AA143" s="578"/>
      <c r="AB143" s="578"/>
      <c r="AC143" s="578"/>
      <c r="AD143" s="578"/>
      <c r="AE143" s="578"/>
      <c r="AF143" s="578"/>
      <c r="AG143" s="578"/>
      <c r="AH143" s="578"/>
      <c r="AI143" s="578"/>
      <c r="AJ143" s="578"/>
      <c r="AK143" s="578"/>
      <c r="AL143" s="501"/>
      <c r="AM143" s="501"/>
      <c r="AN143" s="501"/>
      <c r="AO143" s="501"/>
      <c r="AP143" s="501"/>
      <c r="AQ143" s="501"/>
      <c r="AR143" s="501"/>
      <c r="AS143" s="501"/>
      <c r="AT143" s="8"/>
      <c r="AU143" s="8"/>
    </row>
    <row r="144" spans="1:47" ht="12.75" hidden="1" customHeight="1">
      <c r="A144" s="574" t="s">
        <v>292</v>
      </c>
      <c r="B144" s="575"/>
      <c r="C144" s="575"/>
      <c r="D144" s="575"/>
      <c r="E144" s="575"/>
      <c r="F144" s="575"/>
      <c r="G144" s="575"/>
      <c r="H144" s="575"/>
      <c r="I144" s="576"/>
      <c r="J144" s="501"/>
      <c r="K144" s="501"/>
      <c r="L144" s="501"/>
      <c r="M144" s="513">
        <v>130</v>
      </c>
      <c r="N144" s="513"/>
      <c r="O144" s="513"/>
      <c r="P144" s="578">
        <f>U144+AH144+AL144+AP144</f>
        <v>0</v>
      </c>
      <c r="Q144" s="578"/>
      <c r="R144" s="578"/>
      <c r="S144" s="578"/>
      <c r="T144" s="578"/>
      <c r="U144" s="515"/>
      <c r="V144" s="515"/>
      <c r="W144" s="515"/>
      <c r="X144" s="515"/>
      <c r="Y144" s="515"/>
      <c r="Z144" s="578" t="s">
        <v>49</v>
      </c>
      <c r="AA144" s="578"/>
      <c r="AB144" s="578"/>
      <c r="AC144" s="578"/>
      <c r="AD144" s="578" t="s">
        <v>49</v>
      </c>
      <c r="AE144" s="578"/>
      <c r="AF144" s="578"/>
      <c r="AG144" s="578"/>
      <c r="AH144" s="578"/>
      <c r="AI144" s="578"/>
      <c r="AJ144" s="578"/>
      <c r="AK144" s="578"/>
      <c r="AL144" s="501"/>
      <c r="AM144" s="501"/>
      <c r="AN144" s="501"/>
      <c r="AO144" s="501"/>
      <c r="AP144" s="501"/>
      <c r="AQ144" s="501"/>
      <c r="AR144" s="501"/>
      <c r="AS144" s="501"/>
      <c r="AT144" s="8"/>
      <c r="AU144" s="8"/>
    </row>
    <row r="145" spans="1:47" ht="25.5" hidden="1" customHeight="1">
      <c r="A145" s="574" t="s">
        <v>293</v>
      </c>
      <c r="B145" s="575"/>
      <c r="C145" s="575"/>
      <c r="D145" s="575"/>
      <c r="E145" s="575"/>
      <c r="F145" s="575"/>
      <c r="G145" s="575"/>
      <c r="H145" s="575"/>
      <c r="I145" s="576"/>
      <c r="J145" s="513">
        <v>130</v>
      </c>
      <c r="K145" s="513"/>
      <c r="L145" s="513"/>
      <c r="M145" s="513">
        <v>140</v>
      </c>
      <c r="N145" s="513"/>
      <c r="O145" s="513"/>
      <c r="P145" s="578">
        <f>AL145</f>
        <v>0</v>
      </c>
      <c r="Q145" s="578"/>
      <c r="R145" s="578"/>
      <c r="S145" s="578"/>
      <c r="T145" s="578"/>
      <c r="U145" s="578" t="s">
        <v>49</v>
      </c>
      <c r="V145" s="578"/>
      <c r="W145" s="578"/>
      <c r="X145" s="578"/>
      <c r="Y145" s="578"/>
      <c r="Z145" s="578" t="s">
        <v>49</v>
      </c>
      <c r="AA145" s="578"/>
      <c r="AB145" s="578"/>
      <c r="AC145" s="578"/>
      <c r="AD145" s="578" t="s">
        <v>49</v>
      </c>
      <c r="AE145" s="578"/>
      <c r="AF145" s="578"/>
      <c r="AG145" s="578"/>
      <c r="AH145" s="501" t="s">
        <v>49</v>
      </c>
      <c r="AI145" s="501"/>
      <c r="AJ145" s="501"/>
      <c r="AK145" s="501"/>
      <c r="AL145" s="501"/>
      <c r="AM145" s="501"/>
      <c r="AN145" s="501"/>
      <c r="AO145" s="501"/>
      <c r="AP145" s="501" t="s">
        <v>49</v>
      </c>
      <c r="AQ145" s="501"/>
      <c r="AR145" s="501"/>
      <c r="AS145" s="501"/>
      <c r="AT145" s="8"/>
      <c r="AU145" s="8"/>
    </row>
    <row r="146" spans="1:47" ht="51" hidden="1" customHeight="1">
      <c r="A146" s="574" t="s">
        <v>294</v>
      </c>
      <c r="B146" s="575"/>
      <c r="C146" s="575"/>
      <c r="D146" s="575"/>
      <c r="E146" s="575"/>
      <c r="F146" s="575"/>
      <c r="G146" s="575"/>
      <c r="H146" s="575"/>
      <c r="I146" s="576"/>
      <c r="J146" s="513">
        <v>140</v>
      </c>
      <c r="K146" s="513"/>
      <c r="L146" s="513"/>
      <c r="M146" s="513">
        <v>150</v>
      </c>
      <c r="N146" s="513"/>
      <c r="O146" s="513"/>
      <c r="P146" s="578">
        <f>AL146</f>
        <v>0</v>
      </c>
      <c r="Q146" s="578"/>
      <c r="R146" s="578"/>
      <c r="S146" s="578"/>
      <c r="T146" s="578"/>
      <c r="U146" s="578" t="s">
        <v>49</v>
      </c>
      <c r="V146" s="578"/>
      <c r="W146" s="578"/>
      <c r="X146" s="578"/>
      <c r="Y146" s="578"/>
      <c r="Z146" s="578" t="s">
        <v>49</v>
      </c>
      <c r="AA146" s="578"/>
      <c r="AB146" s="578"/>
      <c r="AC146" s="578"/>
      <c r="AD146" s="578" t="s">
        <v>49</v>
      </c>
      <c r="AE146" s="578"/>
      <c r="AF146" s="578"/>
      <c r="AG146" s="578"/>
      <c r="AH146" s="501" t="s">
        <v>49</v>
      </c>
      <c r="AI146" s="501"/>
      <c r="AJ146" s="501"/>
      <c r="AK146" s="501"/>
      <c r="AL146" s="501"/>
      <c r="AM146" s="501"/>
      <c r="AN146" s="501"/>
      <c r="AO146" s="501"/>
      <c r="AP146" s="501" t="s">
        <v>49</v>
      </c>
      <c r="AQ146" s="501"/>
      <c r="AR146" s="501"/>
      <c r="AS146" s="501"/>
      <c r="AT146" s="8"/>
      <c r="AU146" s="8"/>
    </row>
    <row r="147" spans="1:47" hidden="1">
      <c r="A147" s="574" t="s">
        <v>295</v>
      </c>
      <c r="B147" s="575"/>
      <c r="C147" s="575"/>
      <c r="D147" s="575"/>
      <c r="E147" s="575"/>
      <c r="F147" s="575"/>
      <c r="G147" s="575"/>
      <c r="H147" s="575"/>
      <c r="I147" s="576"/>
      <c r="J147" s="513">
        <v>150</v>
      </c>
      <c r="K147" s="513"/>
      <c r="L147" s="513"/>
      <c r="M147" s="554">
        <v>180</v>
      </c>
      <c r="N147" s="555"/>
      <c r="O147" s="556"/>
      <c r="P147" s="548">
        <f>AD147+Z147</f>
        <v>0</v>
      </c>
      <c r="Q147" s="549"/>
      <c r="R147" s="549"/>
      <c r="S147" s="549"/>
      <c r="T147" s="550"/>
      <c r="U147" s="548" t="s">
        <v>49</v>
      </c>
      <c r="V147" s="549"/>
      <c r="W147" s="549"/>
      <c r="X147" s="549"/>
      <c r="Y147" s="550"/>
      <c r="Z147" s="548"/>
      <c r="AA147" s="549"/>
      <c r="AB147" s="549"/>
      <c r="AC147" s="550"/>
      <c r="AD147" s="548"/>
      <c r="AE147" s="549"/>
      <c r="AF147" s="549"/>
      <c r="AG147" s="550"/>
      <c r="AH147" s="508" t="s">
        <v>49</v>
      </c>
      <c r="AI147" s="509"/>
      <c r="AJ147" s="509"/>
      <c r="AK147" s="510"/>
      <c r="AL147" s="508" t="s">
        <v>49</v>
      </c>
      <c r="AM147" s="509"/>
      <c r="AN147" s="509"/>
      <c r="AO147" s="510"/>
      <c r="AP147" s="508" t="s">
        <v>49</v>
      </c>
      <c r="AQ147" s="509"/>
      <c r="AR147" s="509"/>
      <c r="AS147" s="510"/>
      <c r="AT147" s="8"/>
      <c r="AU147" s="8"/>
    </row>
    <row r="148" spans="1:47" hidden="1">
      <c r="A148" s="574" t="s">
        <v>296</v>
      </c>
      <c r="B148" s="575"/>
      <c r="C148" s="575"/>
      <c r="D148" s="575"/>
      <c r="E148" s="575"/>
      <c r="F148" s="575"/>
      <c r="G148" s="575"/>
      <c r="H148" s="575"/>
      <c r="I148" s="576"/>
      <c r="J148" s="513">
        <v>160</v>
      </c>
      <c r="K148" s="513"/>
      <c r="L148" s="513"/>
      <c r="M148" s="554">
        <v>180</v>
      </c>
      <c r="N148" s="555"/>
      <c r="O148" s="556"/>
      <c r="P148" s="548">
        <f>AL148+AP148</f>
        <v>0</v>
      </c>
      <c r="Q148" s="549"/>
      <c r="R148" s="549"/>
      <c r="S148" s="549"/>
      <c r="T148" s="550"/>
      <c r="U148" s="548" t="s">
        <v>49</v>
      </c>
      <c r="V148" s="549"/>
      <c r="W148" s="549"/>
      <c r="X148" s="549"/>
      <c r="Y148" s="550"/>
      <c r="Z148" s="548" t="s">
        <v>49</v>
      </c>
      <c r="AA148" s="549"/>
      <c r="AB148" s="549"/>
      <c r="AC148" s="550"/>
      <c r="AD148" s="548" t="s">
        <v>49</v>
      </c>
      <c r="AE148" s="549"/>
      <c r="AF148" s="549"/>
      <c r="AG148" s="550"/>
      <c r="AH148" s="508" t="s">
        <v>49</v>
      </c>
      <c r="AI148" s="509"/>
      <c r="AJ148" s="509"/>
      <c r="AK148" s="510"/>
      <c r="AL148" s="508"/>
      <c r="AM148" s="509"/>
      <c r="AN148" s="509"/>
      <c r="AO148" s="510"/>
      <c r="AP148" s="508"/>
      <c r="AQ148" s="509"/>
      <c r="AR148" s="509"/>
      <c r="AS148" s="510"/>
      <c r="AT148" s="8"/>
      <c r="AU148" s="8"/>
    </row>
    <row r="149" spans="1:47" hidden="1">
      <c r="A149" s="574" t="s">
        <v>297</v>
      </c>
      <c r="B149" s="575"/>
      <c r="C149" s="575"/>
      <c r="D149" s="575"/>
      <c r="E149" s="575"/>
      <c r="F149" s="575"/>
      <c r="G149" s="575"/>
      <c r="H149" s="575"/>
      <c r="I149" s="576"/>
      <c r="J149" s="513">
        <v>180</v>
      </c>
      <c r="K149" s="513"/>
      <c r="L149" s="513"/>
      <c r="M149" s="508" t="s">
        <v>49</v>
      </c>
      <c r="N149" s="509"/>
      <c r="O149" s="510"/>
      <c r="P149" s="548">
        <f>P150+P152</f>
        <v>0</v>
      </c>
      <c r="Q149" s="549"/>
      <c r="R149" s="549"/>
      <c r="S149" s="549"/>
      <c r="T149" s="550"/>
      <c r="U149" s="548" t="s">
        <v>49</v>
      </c>
      <c r="V149" s="549"/>
      <c r="W149" s="549"/>
      <c r="X149" s="549"/>
      <c r="Y149" s="550"/>
      <c r="Z149" s="548" t="s">
        <v>49</v>
      </c>
      <c r="AA149" s="549"/>
      <c r="AB149" s="549"/>
      <c r="AC149" s="550"/>
      <c r="AD149" s="548" t="s">
        <v>49</v>
      </c>
      <c r="AE149" s="549"/>
      <c r="AF149" s="549"/>
      <c r="AG149" s="550"/>
      <c r="AH149" s="508" t="s">
        <v>49</v>
      </c>
      <c r="AI149" s="509"/>
      <c r="AJ149" s="509"/>
      <c r="AK149" s="510"/>
      <c r="AL149" s="508">
        <f>AL150+AL152</f>
        <v>0</v>
      </c>
      <c r="AM149" s="509"/>
      <c r="AN149" s="509"/>
      <c r="AO149" s="510"/>
      <c r="AP149" s="508" t="s">
        <v>49</v>
      </c>
      <c r="AQ149" s="509"/>
      <c r="AR149" s="509"/>
      <c r="AS149" s="510"/>
      <c r="AT149" s="8"/>
      <c r="AU149" s="8"/>
    </row>
    <row r="150" spans="1:47" hidden="1">
      <c r="A150" s="569" t="s">
        <v>298</v>
      </c>
      <c r="B150" s="570"/>
      <c r="C150" s="570"/>
      <c r="D150" s="570"/>
      <c r="E150" s="570"/>
      <c r="F150" s="570"/>
      <c r="G150" s="570"/>
      <c r="H150" s="570"/>
      <c r="I150" s="571"/>
      <c r="J150" s="523"/>
      <c r="K150" s="524"/>
      <c r="L150" s="525"/>
      <c r="M150" s="535">
        <v>410</v>
      </c>
      <c r="N150" s="572"/>
      <c r="O150" s="536"/>
      <c r="P150" s="557">
        <f>AL150</f>
        <v>0</v>
      </c>
      <c r="Q150" s="558"/>
      <c r="R150" s="558"/>
      <c r="S150" s="558"/>
      <c r="T150" s="559"/>
      <c r="U150" s="557" t="s">
        <v>49</v>
      </c>
      <c r="V150" s="558"/>
      <c r="W150" s="558"/>
      <c r="X150" s="558"/>
      <c r="Y150" s="559"/>
      <c r="Z150" s="557" t="s">
        <v>49</v>
      </c>
      <c r="AA150" s="558"/>
      <c r="AB150" s="558"/>
      <c r="AC150" s="559"/>
      <c r="AD150" s="557" t="s">
        <v>49</v>
      </c>
      <c r="AE150" s="558"/>
      <c r="AF150" s="558"/>
      <c r="AG150" s="559"/>
      <c r="AH150" s="523" t="s">
        <v>49</v>
      </c>
      <c r="AI150" s="524"/>
      <c r="AJ150" s="524"/>
      <c r="AK150" s="525"/>
      <c r="AL150" s="523"/>
      <c r="AM150" s="524"/>
      <c r="AN150" s="524"/>
      <c r="AO150" s="525"/>
      <c r="AP150" s="523" t="s">
        <v>49</v>
      </c>
      <c r="AQ150" s="524"/>
      <c r="AR150" s="524"/>
      <c r="AS150" s="525"/>
      <c r="AT150" s="8"/>
      <c r="AU150" s="8"/>
    </row>
    <row r="151" spans="1:47" ht="12.75" hidden="1" customHeight="1">
      <c r="A151" s="563" t="s">
        <v>299</v>
      </c>
      <c r="B151" s="564"/>
      <c r="C151" s="564"/>
      <c r="D151" s="564"/>
      <c r="E151" s="564"/>
      <c r="F151" s="564"/>
      <c r="G151" s="564"/>
      <c r="H151" s="564"/>
      <c r="I151" s="565"/>
      <c r="J151" s="526"/>
      <c r="K151" s="527"/>
      <c r="L151" s="528"/>
      <c r="M151" s="537"/>
      <c r="N151" s="573"/>
      <c r="O151" s="538"/>
      <c r="P151" s="560"/>
      <c r="Q151" s="561"/>
      <c r="R151" s="561"/>
      <c r="S151" s="561"/>
      <c r="T151" s="562"/>
      <c r="U151" s="560"/>
      <c r="V151" s="561"/>
      <c r="W151" s="561"/>
      <c r="X151" s="561"/>
      <c r="Y151" s="562"/>
      <c r="Z151" s="560"/>
      <c r="AA151" s="561"/>
      <c r="AB151" s="561"/>
      <c r="AC151" s="562"/>
      <c r="AD151" s="560"/>
      <c r="AE151" s="561"/>
      <c r="AF151" s="561"/>
      <c r="AG151" s="562"/>
      <c r="AH151" s="526"/>
      <c r="AI151" s="527"/>
      <c r="AJ151" s="527"/>
      <c r="AK151" s="528"/>
      <c r="AL151" s="526"/>
      <c r="AM151" s="527"/>
      <c r="AN151" s="527"/>
      <c r="AO151" s="528"/>
      <c r="AP151" s="526"/>
      <c r="AQ151" s="527"/>
      <c r="AR151" s="527"/>
      <c r="AS151" s="528"/>
      <c r="AT151" s="8"/>
      <c r="AU151" s="8"/>
    </row>
    <row r="152" spans="1:47" hidden="1">
      <c r="A152" s="574" t="s">
        <v>300</v>
      </c>
      <c r="B152" s="575"/>
      <c r="C152" s="575"/>
      <c r="D152" s="575"/>
      <c r="E152" s="575"/>
      <c r="F152" s="575"/>
      <c r="G152" s="575"/>
      <c r="H152" s="575"/>
      <c r="I152" s="576"/>
      <c r="J152" s="508"/>
      <c r="K152" s="509"/>
      <c r="L152" s="510"/>
      <c r="M152" s="554">
        <v>440</v>
      </c>
      <c r="N152" s="555"/>
      <c r="O152" s="556"/>
      <c r="P152" s="548">
        <f>AL152</f>
        <v>0</v>
      </c>
      <c r="Q152" s="549"/>
      <c r="R152" s="549"/>
      <c r="S152" s="549"/>
      <c r="T152" s="550"/>
      <c r="U152" s="548" t="s">
        <v>49</v>
      </c>
      <c r="V152" s="549"/>
      <c r="W152" s="549"/>
      <c r="X152" s="549"/>
      <c r="Y152" s="550"/>
      <c r="Z152" s="548" t="s">
        <v>49</v>
      </c>
      <c r="AA152" s="549"/>
      <c r="AB152" s="549"/>
      <c r="AC152" s="550"/>
      <c r="AD152" s="548" t="s">
        <v>49</v>
      </c>
      <c r="AE152" s="549"/>
      <c r="AF152" s="549"/>
      <c r="AG152" s="550"/>
      <c r="AH152" s="508" t="s">
        <v>49</v>
      </c>
      <c r="AI152" s="509"/>
      <c r="AJ152" s="509"/>
      <c r="AK152" s="510"/>
      <c r="AL152" s="508"/>
      <c r="AM152" s="509"/>
      <c r="AN152" s="509"/>
      <c r="AO152" s="510"/>
      <c r="AP152" s="508" t="s">
        <v>49</v>
      </c>
      <c r="AQ152" s="509"/>
      <c r="AR152" s="509"/>
      <c r="AS152" s="510"/>
      <c r="AT152" s="8"/>
      <c r="AU152" s="8"/>
    </row>
    <row r="153" spans="1:47" hidden="1">
      <c r="A153" s="551" t="s">
        <v>50</v>
      </c>
      <c r="B153" s="552"/>
      <c r="C153" s="552"/>
      <c r="D153" s="552"/>
      <c r="E153" s="552"/>
      <c r="F153" s="552"/>
      <c r="G153" s="552"/>
      <c r="H153" s="552"/>
      <c r="I153" s="553"/>
      <c r="J153" s="554">
        <v>200</v>
      </c>
      <c r="K153" s="555"/>
      <c r="L153" s="556"/>
      <c r="M153" s="508" t="s">
        <v>49</v>
      </c>
      <c r="N153" s="509"/>
      <c r="O153" s="510"/>
      <c r="P153" s="548">
        <f>SUM(U153:AS153)</f>
        <v>0</v>
      </c>
      <c r="Q153" s="549"/>
      <c r="R153" s="549"/>
      <c r="S153" s="549"/>
      <c r="T153" s="550"/>
      <c r="U153" s="548">
        <f>U154+U163+U168+U171+U176</f>
        <v>0</v>
      </c>
      <c r="V153" s="549"/>
      <c r="W153" s="549"/>
      <c r="X153" s="549"/>
      <c r="Y153" s="550"/>
      <c r="Z153" s="548">
        <f>Z154+Z163+Z168+Z171+Z176</f>
        <v>0</v>
      </c>
      <c r="AA153" s="549"/>
      <c r="AB153" s="549"/>
      <c r="AC153" s="550"/>
      <c r="AD153" s="548">
        <f>AD154+AD163+AD168+AD171+AD176</f>
        <v>0</v>
      </c>
      <c r="AE153" s="549"/>
      <c r="AF153" s="549"/>
      <c r="AG153" s="550"/>
      <c r="AH153" s="548">
        <f>AH154+AH163+AH168+AH171+AH176</f>
        <v>0</v>
      </c>
      <c r="AI153" s="549"/>
      <c r="AJ153" s="549"/>
      <c r="AK153" s="550"/>
      <c r="AL153" s="548">
        <f>AL154+AL163+AL168+AL171+AL176</f>
        <v>0</v>
      </c>
      <c r="AM153" s="549"/>
      <c r="AN153" s="549"/>
      <c r="AO153" s="550"/>
      <c r="AP153" s="548">
        <f>AP154+AP163+AP168+AP171+AP176</f>
        <v>0</v>
      </c>
      <c r="AQ153" s="549"/>
      <c r="AR153" s="549"/>
      <c r="AS153" s="550"/>
      <c r="AT153" s="8"/>
      <c r="AU153" s="8"/>
    </row>
    <row r="154" spans="1:47" hidden="1">
      <c r="A154" s="569" t="s">
        <v>301</v>
      </c>
      <c r="B154" s="570"/>
      <c r="C154" s="570"/>
      <c r="D154" s="570"/>
      <c r="E154" s="570"/>
      <c r="F154" s="570"/>
      <c r="G154" s="570"/>
      <c r="H154" s="570"/>
      <c r="I154" s="571"/>
      <c r="J154" s="535">
        <v>210</v>
      </c>
      <c r="K154" s="572"/>
      <c r="L154" s="536"/>
      <c r="M154" s="535">
        <v>100</v>
      </c>
      <c r="N154" s="572"/>
      <c r="O154" s="536"/>
      <c r="P154" s="557">
        <f t="shared" ref="P154:P179" si="2">SUM(U154:AS154)</f>
        <v>0</v>
      </c>
      <c r="Q154" s="558"/>
      <c r="R154" s="558"/>
      <c r="S154" s="558"/>
      <c r="T154" s="559"/>
      <c r="U154" s="557">
        <f>U156</f>
        <v>0</v>
      </c>
      <c r="V154" s="558"/>
      <c r="W154" s="558"/>
      <c r="X154" s="558"/>
      <c r="Y154" s="559"/>
      <c r="Z154" s="557">
        <f>Z156</f>
        <v>0</v>
      </c>
      <c r="AA154" s="558"/>
      <c r="AB154" s="558"/>
      <c r="AC154" s="559"/>
      <c r="AD154" s="557">
        <f>AD156</f>
        <v>0</v>
      </c>
      <c r="AE154" s="558"/>
      <c r="AF154" s="558"/>
      <c r="AG154" s="559"/>
      <c r="AH154" s="523">
        <f>AH156</f>
        <v>0</v>
      </c>
      <c r="AI154" s="524"/>
      <c r="AJ154" s="524"/>
      <c r="AK154" s="525"/>
      <c r="AL154" s="523">
        <f>AL156</f>
        <v>0</v>
      </c>
      <c r="AM154" s="524"/>
      <c r="AN154" s="524"/>
      <c r="AO154" s="525"/>
      <c r="AP154" s="523">
        <f>AP156</f>
        <v>0</v>
      </c>
      <c r="AQ154" s="524"/>
      <c r="AR154" s="524"/>
      <c r="AS154" s="525"/>
      <c r="AT154" s="8"/>
      <c r="AU154" s="8"/>
    </row>
    <row r="155" spans="1:47" ht="12.75" hidden="1" customHeight="1">
      <c r="A155" s="563" t="s">
        <v>302</v>
      </c>
      <c r="B155" s="564"/>
      <c r="C155" s="564"/>
      <c r="D155" s="564"/>
      <c r="E155" s="564"/>
      <c r="F155" s="564"/>
      <c r="G155" s="564"/>
      <c r="H155" s="564"/>
      <c r="I155" s="565"/>
      <c r="J155" s="537"/>
      <c r="K155" s="573"/>
      <c r="L155" s="538"/>
      <c r="M155" s="537"/>
      <c r="N155" s="573"/>
      <c r="O155" s="538"/>
      <c r="P155" s="560">
        <f t="shared" si="2"/>
        <v>0</v>
      </c>
      <c r="Q155" s="561"/>
      <c r="R155" s="561"/>
      <c r="S155" s="561"/>
      <c r="T155" s="562"/>
      <c r="U155" s="560"/>
      <c r="V155" s="561"/>
      <c r="W155" s="561"/>
      <c r="X155" s="561"/>
      <c r="Y155" s="562"/>
      <c r="Z155" s="560"/>
      <c r="AA155" s="561"/>
      <c r="AB155" s="561"/>
      <c r="AC155" s="562"/>
      <c r="AD155" s="560"/>
      <c r="AE155" s="561"/>
      <c r="AF155" s="561"/>
      <c r="AG155" s="562"/>
      <c r="AH155" s="526"/>
      <c r="AI155" s="527"/>
      <c r="AJ155" s="527"/>
      <c r="AK155" s="528"/>
      <c r="AL155" s="526"/>
      <c r="AM155" s="527"/>
      <c r="AN155" s="527"/>
      <c r="AO155" s="528"/>
      <c r="AP155" s="526"/>
      <c r="AQ155" s="527"/>
      <c r="AR155" s="527"/>
      <c r="AS155" s="528"/>
      <c r="AT155" s="8"/>
      <c r="AU155" s="8"/>
    </row>
    <row r="156" spans="1:47" hidden="1">
      <c r="A156" s="569" t="s">
        <v>303</v>
      </c>
      <c r="B156" s="570"/>
      <c r="C156" s="570"/>
      <c r="D156" s="570"/>
      <c r="E156" s="570"/>
      <c r="F156" s="570"/>
      <c r="G156" s="570"/>
      <c r="H156" s="570"/>
      <c r="I156" s="571"/>
      <c r="J156" s="535">
        <v>211</v>
      </c>
      <c r="K156" s="572"/>
      <c r="L156" s="536"/>
      <c r="M156" s="535">
        <v>110</v>
      </c>
      <c r="N156" s="572"/>
      <c r="O156" s="536"/>
      <c r="P156" s="557">
        <f t="shared" si="2"/>
        <v>0</v>
      </c>
      <c r="Q156" s="558"/>
      <c r="R156" s="558"/>
      <c r="S156" s="558"/>
      <c r="T156" s="559"/>
      <c r="U156" s="557">
        <f>SUM(U158:Y162)</f>
        <v>0</v>
      </c>
      <c r="V156" s="558"/>
      <c r="W156" s="558"/>
      <c r="X156" s="558"/>
      <c r="Y156" s="559"/>
      <c r="Z156" s="557">
        <f>SUM(Z158:AC162)</f>
        <v>0</v>
      </c>
      <c r="AA156" s="558"/>
      <c r="AB156" s="558"/>
      <c r="AC156" s="559"/>
      <c r="AD156" s="557">
        <f>SUM(AD158:AG162)</f>
        <v>0</v>
      </c>
      <c r="AE156" s="558"/>
      <c r="AF156" s="558"/>
      <c r="AG156" s="559"/>
      <c r="AH156" s="523">
        <f>SUM(AH158:AK162)</f>
        <v>0</v>
      </c>
      <c r="AI156" s="524"/>
      <c r="AJ156" s="524"/>
      <c r="AK156" s="525"/>
      <c r="AL156" s="523">
        <f>SUM(AL158:AO162)</f>
        <v>0</v>
      </c>
      <c r="AM156" s="524"/>
      <c r="AN156" s="524"/>
      <c r="AO156" s="525"/>
      <c r="AP156" s="523">
        <f>SUM(AP158:AS162)</f>
        <v>0</v>
      </c>
      <c r="AQ156" s="524"/>
      <c r="AR156" s="524"/>
      <c r="AS156" s="525"/>
      <c r="AT156" s="8"/>
      <c r="AU156" s="8"/>
    </row>
    <row r="157" spans="1:47" ht="25.5" hidden="1" customHeight="1">
      <c r="A157" s="563" t="s">
        <v>304</v>
      </c>
      <c r="B157" s="564"/>
      <c r="C157" s="564"/>
      <c r="D157" s="564"/>
      <c r="E157" s="564"/>
      <c r="F157" s="564"/>
      <c r="G157" s="564"/>
      <c r="H157" s="564"/>
      <c r="I157" s="565"/>
      <c r="J157" s="537"/>
      <c r="K157" s="573"/>
      <c r="L157" s="538"/>
      <c r="M157" s="537"/>
      <c r="N157" s="573"/>
      <c r="O157" s="538"/>
      <c r="P157" s="560">
        <f t="shared" si="2"/>
        <v>0</v>
      </c>
      <c r="Q157" s="561"/>
      <c r="R157" s="561"/>
      <c r="S157" s="561"/>
      <c r="T157" s="562"/>
      <c r="U157" s="560"/>
      <c r="V157" s="561"/>
      <c r="W157" s="561"/>
      <c r="X157" s="561"/>
      <c r="Y157" s="562"/>
      <c r="Z157" s="560"/>
      <c r="AA157" s="561"/>
      <c r="AB157" s="561"/>
      <c r="AC157" s="562"/>
      <c r="AD157" s="560"/>
      <c r="AE157" s="561"/>
      <c r="AF157" s="561"/>
      <c r="AG157" s="562"/>
      <c r="AH157" s="526"/>
      <c r="AI157" s="527"/>
      <c r="AJ157" s="527"/>
      <c r="AK157" s="528"/>
      <c r="AL157" s="526"/>
      <c r="AM157" s="527"/>
      <c r="AN157" s="527"/>
      <c r="AO157" s="528"/>
      <c r="AP157" s="526"/>
      <c r="AQ157" s="527"/>
      <c r="AR157" s="527"/>
      <c r="AS157" s="528"/>
      <c r="AT157" s="8"/>
      <c r="AU157" s="8"/>
    </row>
    <row r="158" spans="1:47" hidden="1">
      <c r="A158" s="569" t="s">
        <v>305</v>
      </c>
      <c r="B158" s="570"/>
      <c r="C158" s="570"/>
      <c r="D158" s="570"/>
      <c r="E158" s="570"/>
      <c r="F158" s="570"/>
      <c r="G158" s="570"/>
      <c r="H158" s="570"/>
      <c r="I158" s="571"/>
      <c r="J158" s="523"/>
      <c r="K158" s="524"/>
      <c r="L158" s="525"/>
      <c r="M158" s="535">
        <v>111</v>
      </c>
      <c r="N158" s="572"/>
      <c r="O158" s="536"/>
      <c r="P158" s="557">
        <f t="shared" si="2"/>
        <v>0</v>
      </c>
      <c r="Q158" s="558"/>
      <c r="R158" s="558"/>
      <c r="S158" s="558"/>
      <c r="T158" s="559"/>
      <c r="U158" s="529"/>
      <c r="V158" s="530"/>
      <c r="W158" s="530"/>
      <c r="X158" s="530"/>
      <c r="Y158" s="531"/>
      <c r="Z158" s="557"/>
      <c r="AA158" s="558"/>
      <c r="AB158" s="558"/>
      <c r="AC158" s="559"/>
      <c r="AD158" s="557"/>
      <c r="AE158" s="558"/>
      <c r="AF158" s="558"/>
      <c r="AG158" s="559"/>
      <c r="AH158" s="557"/>
      <c r="AI158" s="558"/>
      <c r="AJ158" s="558"/>
      <c r="AK158" s="559"/>
      <c r="AL158" s="523"/>
      <c r="AM158" s="524"/>
      <c r="AN158" s="524"/>
      <c r="AO158" s="525"/>
      <c r="AP158" s="523"/>
      <c r="AQ158" s="524"/>
      <c r="AR158" s="524"/>
      <c r="AS158" s="525"/>
      <c r="AT158" s="8"/>
      <c r="AU158" s="8"/>
    </row>
    <row r="159" spans="1:47" ht="12.75" hidden="1" customHeight="1">
      <c r="A159" s="563" t="s">
        <v>306</v>
      </c>
      <c r="B159" s="564"/>
      <c r="C159" s="564"/>
      <c r="D159" s="564"/>
      <c r="E159" s="564"/>
      <c r="F159" s="564"/>
      <c r="G159" s="564"/>
      <c r="H159" s="564"/>
      <c r="I159" s="565"/>
      <c r="J159" s="526"/>
      <c r="K159" s="527"/>
      <c r="L159" s="528"/>
      <c r="M159" s="537"/>
      <c r="N159" s="573"/>
      <c r="O159" s="538"/>
      <c r="P159" s="560">
        <f t="shared" si="2"/>
        <v>0</v>
      </c>
      <c r="Q159" s="561"/>
      <c r="R159" s="561"/>
      <c r="S159" s="561"/>
      <c r="T159" s="562"/>
      <c r="U159" s="532"/>
      <c r="V159" s="533"/>
      <c r="W159" s="533"/>
      <c r="X159" s="533"/>
      <c r="Y159" s="534"/>
      <c r="Z159" s="560"/>
      <c r="AA159" s="561"/>
      <c r="AB159" s="561"/>
      <c r="AC159" s="562"/>
      <c r="AD159" s="560"/>
      <c r="AE159" s="561"/>
      <c r="AF159" s="561"/>
      <c r="AG159" s="562"/>
      <c r="AH159" s="560"/>
      <c r="AI159" s="561"/>
      <c r="AJ159" s="561"/>
      <c r="AK159" s="562"/>
      <c r="AL159" s="526"/>
      <c r="AM159" s="527"/>
      <c r="AN159" s="527"/>
      <c r="AO159" s="528"/>
      <c r="AP159" s="526"/>
      <c r="AQ159" s="527"/>
      <c r="AR159" s="527"/>
      <c r="AS159" s="528"/>
      <c r="AT159" s="8"/>
      <c r="AU159" s="8"/>
    </row>
    <row r="160" spans="1:47" ht="25.5" hidden="1" customHeight="1">
      <c r="A160" s="574" t="s">
        <v>307</v>
      </c>
      <c r="B160" s="575"/>
      <c r="C160" s="575"/>
      <c r="D160" s="575"/>
      <c r="E160" s="575"/>
      <c r="F160" s="575"/>
      <c r="G160" s="575"/>
      <c r="H160" s="575"/>
      <c r="I160" s="576"/>
      <c r="J160" s="508"/>
      <c r="K160" s="509"/>
      <c r="L160" s="510"/>
      <c r="M160" s="554">
        <v>112</v>
      </c>
      <c r="N160" s="555"/>
      <c r="O160" s="556"/>
      <c r="P160" s="548">
        <f t="shared" si="2"/>
        <v>0</v>
      </c>
      <c r="Q160" s="549"/>
      <c r="R160" s="549"/>
      <c r="S160" s="549"/>
      <c r="T160" s="550"/>
      <c r="U160" s="548"/>
      <c r="V160" s="549"/>
      <c r="W160" s="549"/>
      <c r="X160" s="549"/>
      <c r="Y160" s="550"/>
      <c r="Z160" s="548"/>
      <c r="AA160" s="549"/>
      <c r="AB160" s="549"/>
      <c r="AC160" s="550"/>
      <c r="AD160" s="548"/>
      <c r="AE160" s="549"/>
      <c r="AF160" s="549"/>
      <c r="AG160" s="550"/>
      <c r="AH160" s="548"/>
      <c r="AI160" s="549"/>
      <c r="AJ160" s="549"/>
      <c r="AK160" s="550"/>
      <c r="AL160" s="548"/>
      <c r="AM160" s="549"/>
      <c r="AN160" s="549"/>
      <c r="AO160" s="550"/>
      <c r="AP160" s="548"/>
      <c r="AQ160" s="549"/>
      <c r="AR160" s="549"/>
      <c r="AS160" s="550"/>
      <c r="AT160" s="8"/>
      <c r="AU160" s="8"/>
    </row>
    <row r="161" spans="1:47" ht="51" hidden="1" customHeight="1">
      <c r="A161" s="574" t="s">
        <v>308</v>
      </c>
      <c r="B161" s="575"/>
      <c r="C161" s="575"/>
      <c r="D161" s="575"/>
      <c r="E161" s="575"/>
      <c r="F161" s="575"/>
      <c r="G161" s="575"/>
      <c r="H161" s="575"/>
      <c r="I161" s="576"/>
      <c r="J161" s="508"/>
      <c r="K161" s="509"/>
      <c r="L161" s="510"/>
      <c r="M161" s="554">
        <v>113</v>
      </c>
      <c r="N161" s="555"/>
      <c r="O161" s="556"/>
      <c r="P161" s="548">
        <f t="shared" si="2"/>
        <v>0</v>
      </c>
      <c r="Q161" s="549"/>
      <c r="R161" s="549"/>
      <c r="S161" s="549"/>
      <c r="T161" s="550"/>
      <c r="U161" s="548"/>
      <c r="V161" s="549"/>
      <c r="W161" s="549"/>
      <c r="X161" s="549"/>
      <c r="Y161" s="550"/>
      <c r="Z161" s="548"/>
      <c r="AA161" s="549"/>
      <c r="AB161" s="549"/>
      <c r="AC161" s="550"/>
      <c r="AD161" s="548"/>
      <c r="AE161" s="549"/>
      <c r="AF161" s="549"/>
      <c r="AG161" s="550"/>
      <c r="AH161" s="548"/>
      <c r="AI161" s="549"/>
      <c r="AJ161" s="549"/>
      <c r="AK161" s="550"/>
      <c r="AL161" s="548"/>
      <c r="AM161" s="549"/>
      <c r="AN161" s="549"/>
      <c r="AO161" s="550"/>
      <c r="AP161" s="548"/>
      <c r="AQ161" s="549"/>
      <c r="AR161" s="549"/>
      <c r="AS161" s="550"/>
      <c r="AT161" s="8"/>
      <c r="AU161" s="8"/>
    </row>
    <row r="162" spans="1:47" ht="51" hidden="1" customHeight="1">
      <c r="A162" s="574" t="s">
        <v>309</v>
      </c>
      <c r="B162" s="575"/>
      <c r="C162" s="575"/>
      <c r="D162" s="575"/>
      <c r="E162" s="575"/>
      <c r="F162" s="575"/>
      <c r="G162" s="575"/>
      <c r="H162" s="575"/>
      <c r="I162" s="576"/>
      <c r="J162" s="508"/>
      <c r="K162" s="509"/>
      <c r="L162" s="510"/>
      <c r="M162" s="554">
        <v>119</v>
      </c>
      <c r="N162" s="555"/>
      <c r="O162" s="556"/>
      <c r="P162" s="548">
        <f t="shared" si="2"/>
        <v>0</v>
      </c>
      <c r="Q162" s="549"/>
      <c r="R162" s="549"/>
      <c r="S162" s="549"/>
      <c r="T162" s="550"/>
      <c r="U162" s="548"/>
      <c r="V162" s="549"/>
      <c r="W162" s="549"/>
      <c r="X162" s="549"/>
      <c r="Y162" s="550"/>
      <c r="Z162" s="548"/>
      <c r="AA162" s="549"/>
      <c r="AB162" s="549"/>
      <c r="AC162" s="550"/>
      <c r="AD162" s="548"/>
      <c r="AE162" s="549"/>
      <c r="AF162" s="549"/>
      <c r="AG162" s="550"/>
      <c r="AH162" s="548"/>
      <c r="AI162" s="549"/>
      <c r="AJ162" s="549"/>
      <c r="AK162" s="550"/>
      <c r="AL162" s="548"/>
      <c r="AM162" s="549"/>
      <c r="AN162" s="549"/>
      <c r="AO162" s="550"/>
      <c r="AP162" s="548"/>
      <c r="AQ162" s="549"/>
      <c r="AR162" s="549"/>
      <c r="AS162" s="550"/>
      <c r="AT162" s="8"/>
      <c r="AU162" s="8"/>
    </row>
    <row r="163" spans="1:47" ht="25.5" hidden="1" customHeight="1">
      <c r="A163" s="574" t="s">
        <v>310</v>
      </c>
      <c r="B163" s="575"/>
      <c r="C163" s="575"/>
      <c r="D163" s="575"/>
      <c r="E163" s="575"/>
      <c r="F163" s="575"/>
      <c r="G163" s="575"/>
      <c r="H163" s="575"/>
      <c r="I163" s="576"/>
      <c r="J163" s="554">
        <v>220</v>
      </c>
      <c r="K163" s="555"/>
      <c r="L163" s="556"/>
      <c r="M163" s="554">
        <v>300</v>
      </c>
      <c r="N163" s="555"/>
      <c r="O163" s="556"/>
      <c r="P163" s="548">
        <f t="shared" si="2"/>
        <v>0</v>
      </c>
      <c r="Q163" s="549"/>
      <c r="R163" s="549"/>
      <c r="S163" s="549"/>
      <c r="T163" s="550"/>
      <c r="U163" s="548">
        <f>SUM(U164:Y167)</f>
        <v>0</v>
      </c>
      <c r="V163" s="549"/>
      <c r="W163" s="549"/>
      <c r="X163" s="549"/>
      <c r="Y163" s="550"/>
      <c r="Z163" s="548">
        <f>SUM(Z164:AC167)</f>
        <v>0</v>
      </c>
      <c r="AA163" s="549"/>
      <c r="AB163" s="549"/>
      <c r="AC163" s="550"/>
      <c r="AD163" s="548">
        <f>SUM(AD164:AG167)</f>
        <v>0</v>
      </c>
      <c r="AE163" s="549"/>
      <c r="AF163" s="549"/>
      <c r="AG163" s="550"/>
      <c r="AH163" s="508">
        <f>SUM(AH164:AK167)</f>
        <v>0</v>
      </c>
      <c r="AI163" s="509"/>
      <c r="AJ163" s="509"/>
      <c r="AK163" s="510"/>
      <c r="AL163" s="508">
        <f>SUM(AL164:AO167)</f>
        <v>0</v>
      </c>
      <c r="AM163" s="509"/>
      <c r="AN163" s="509"/>
      <c r="AO163" s="510"/>
      <c r="AP163" s="508">
        <f>SUM(AP164:AS167)</f>
        <v>0</v>
      </c>
      <c r="AQ163" s="509"/>
      <c r="AR163" s="509"/>
      <c r="AS163" s="510"/>
      <c r="AT163" s="8"/>
      <c r="AU163" s="8"/>
    </row>
    <row r="164" spans="1:47" hidden="1">
      <c r="A164" s="569" t="s">
        <v>311</v>
      </c>
      <c r="B164" s="570"/>
      <c r="C164" s="570"/>
      <c r="D164" s="570"/>
      <c r="E164" s="570"/>
      <c r="F164" s="570"/>
      <c r="G164" s="570"/>
      <c r="H164" s="570"/>
      <c r="I164" s="571"/>
      <c r="J164" s="523"/>
      <c r="K164" s="524"/>
      <c r="L164" s="525"/>
      <c r="M164" s="535">
        <v>321</v>
      </c>
      <c r="N164" s="572"/>
      <c r="O164" s="536"/>
      <c r="P164" s="557">
        <f t="shared" si="2"/>
        <v>0</v>
      </c>
      <c r="Q164" s="558"/>
      <c r="R164" s="558"/>
      <c r="S164" s="558"/>
      <c r="T164" s="559"/>
      <c r="U164" s="529"/>
      <c r="V164" s="530"/>
      <c r="W164" s="530"/>
      <c r="X164" s="530"/>
      <c r="Y164" s="531"/>
      <c r="Z164" s="557"/>
      <c r="AA164" s="558"/>
      <c r="AB164" s="558"/>
      <c r="AC164" s="559"/>
      <c r="AD164" s="557"/>
      <c r="AE164" s="558"/>
      <c r="AF164" s="558"/>
      <c r="AG164" s="559"/>
      <c r="AH164" s="557"/>
      <c r="AI164" s="558"/>
      <c r="AJ164" s="558"/>
      <c r="AK164" s="559"/>
      <c r="AL164" s="523"/>
      <c r="AM164" s="524"/>
      <c r="AN164" s="524"/>
      <c r="AO164" s="525"/>
      <c r="AP164" s="523"/>
      <c r="AQ164" s="524"/>
      <c r="AR164" s="524"/>
      <c r="AS164" s="525"/>
      <c r="AT164" s="8"/>
      <c r="AU164" s="8"/>
    </row>
    <row r="165" spans="1:47" ht="38.25" hidden="1" customHeight="1">
      <c r="A165" s="563" t="s">
        <v>312</v>
      </c>
      <c r="B165" s="564"/>
      <c r="C165" s="564"/>
      <c r="D165" s="564"/>
      <c r="E165" s="564"/>
      <c r="F165" s="564"/>
      <c r="G165" s="564"/>
      <c r="H165" s="564"/>
      <c r="I165" s="565"/>
      <c r="J165" s="526"/>
      <c r="K165" s="527"/>
      <c r="L165" s="528"/>
      <c r="M165" s="537"/>
      <c r="N165" s="573"/>
      <c r="O165" s="538"/>
      <c r="P165" s="560">
        <f t="shared" si="2"/>
        <v>0</v>
      </c>
      <c r="Q165" s="561"/>
      <c r="R165" s="561"/>
      <c r="S165" s="561"/>
      <c r="T165" s="562"/>
      <c r="U165" s="532"/>
      <c r="V165" s="533"/>
      <c r="W165" s="533"/>
      <c r="X165" s="533"/>
      <c r="Y165" s="534"/>
      <c r="Z165" s="560"/>
      <c r="AA165" s="561"/>
      <c r="AB165" s="561"/>
      <c r="AC165" s="562"/>
      <c r="AD165" s="560"/>
      <c r="AE165" s="561"/>
      <c r="AF165" s="561"/>
      <c r="AG165" s="562"/>
      <c r="AH165" s="560"/>
      <c r="AI165" s="561"/>
      <c r="AJ165" s="561"/>
      <c r="AK165" s="562"/>
      <c r="AL165" s="526"/>
      <c r="AM165" s="527"/>
      <c r="AN165" s="527"/>
      <c r="AO165" s="528"/>
      <c r="AP165" s="526"/>
      <c r="AQ165" s="527"/>
      <c r="AR165" s="527"/>
      <c r="AS165" s="528"/>
      <c r="AT165" s="8"/>
      <c r="AU165" s="8"/>
    </row>
    <row r="166" spans="1:47" hidden="1">
      <c r="A166" s="574" t="s">
        <v>313</v>
      </c>
      <c r="B166" s="575"/>
      <c r="C166" s="575"/>
      <c r="D166" s="575"/>
      <c r="E166" s="575"/>
      <c r="F166" s="575"/>
      <c r="G166" s="575"/>
      <c r="H166" s="575"/>
      <c r="I166" s="576"/>
      <c r="J166" s="508"/>
      <c r="K166" s="509"/>
      <c r="L166" s="510"/>
      <c r="M166" s="554">
        <v>340</v>
      </c>
      <c r="N166" s="555"/>
      <c r="O166" s="556"/>
      <c r="P166" s="548">
        <f t="shared" si="2"/>
        <v>0</v>
      </c>
      <c r="Q166" s="549"/>
      <c r="R166" s="549"/>
      <c r="S166" s="549"/>
      <c r="T166" s="550"/>
      <c r="U166" s="577"/>
      <c r="V166" s="567"/>
      <c r="W166" s="567"/>
      <c r="X166" s="567"/>
      <c r="Y166" s="568"/>
      <c r="Z166" s="548"/>
      <c r="AA166" s="549"/>
      <c r="AB166" s="549"/>
      <c r="AC166" s="550"/>
      <c r="AD166" s="548"/>
      <c r="AE166" s="549"/>
      <c r="AF166" s="549"/>
      <c r="AG166" s="550"/>
      <c r="AH166" s="548"/>
      <c r="AI166" s="549"/>
      <c r="AJ166" s="549"/>
      <c r="AK166" s="550"/>
      <c r="AL166" s="508"/>
      <c r="AM166" s="509"/>
      <c r="AN166" s="509"/>
      <c r="AO166" s="510"/>
      <c r="AP166" s="508"/>
      <c r="AQ166" s="509"/>
      <c r="AR166" s="509"/>
      <c r="AS166" s="510"/>
      <c r="AT166" s="8"/>
      <c r="AU166" s="8"/>
    </row>
    <row r="167" spans="1:47" hidden="1">
      <c r="A167" s="574" t="s">
        <v>314</v>
      </c>
      <c r="B167" s="575"/>
      <c r="C167" s="575"/>
      <c r="D167" s="575"/>
      <c r="E167" s="575"/>
      <c r="F167" s="575"/>
      <c r="G167" s="575"/>
      <c r="H167" s="575"/>
      <c r="I167" s="576"/>
      <c r="J167" s="508"/>
      <c r="K167" s="509"/>
      <c r="L167" s="510"/>
      <c r="M167" s="554">
        <v>350</v>
      </c>
      <c r="N167" s="555"/>
      <c r="O167" s="556"/>
      <c r="P167" s="548">
        <f t="shared" si="2"/>
        <v>0</v>
      </c>
      <c r="Q167" s="549"/>
      <c r="R167" s="549"/>
      <c r="S167" s="549"/>
      <c r="T167" s="550"/>
      <c r="U167" s="577"/>
      <c r="V167" s="567"/>
      <c r="W167" s="567"/>
      <c r="X167" s="567"/>
      <c r="Y167" s="568"/>
      <c r="Z167" s="548"/>
      <c r="AA167" s="549"/>
      <c r="AB167" s="549"/>
      <c r="AC167" s="550"/>
      <c r="AD167" s="548"/>
      <c r="AE167" s="549"/>
      <c r="AF167" s="549"/>
      <c r="AG167" s="550"/>
      <c r="AH167" s="548"/>
      <c r="AI167" s="549"/>
      <c r="AJ167" s="549"/>
      <c r="AK167" s="550"/>
      <c r="AL167" s="508"/>
      <c r="AM167" s="509"/>
      <c r="AN167" s="509"/>
      <c r="AO167" s="510"/>
      <c r="AP167" s="508"/>
      <c r="AQ167" s="509"/>
      <c r="AR167" s="509"/>
      <c r="AS167" s="510"/>
      <c r="AT167" s="8"/>
      <c r="AU167" s="8"/>
    </row>
    <row r="168" spans="1:47" hidden="1">
      <c r="A168" s="574" t="s">
        <v>315</v>
      </c>
      <c r="B168" s="575"/>
      <c r="C168" s="575"/>
      <c r="D168" s="575"/>
      <c r="E168" s="575"/>
      <c r="F168" s="575"/>
      <c r="G168" s="575"/>
      <c r="H168" s="575"/>
      <c r="I168" s="576"/>
      <c r="J168" s="508"/>
      <c r="K168" s="509"/>
      <c r="L168" s="510"/>
      <c r="M168" s="554">
        <v>830</v>
      </c>
      <c r="N168" s="555"/>
      <c r="O168" s="556"/>
      <c r="P168" s="548">
        <f t="shared" si="2"/>
        <v>0</v>
      </c>
      <c r="Q168" s="549"/>
      <c r="R168" s="549"/>
      <c r="S168" s="549"/>
      <c r="T168" s="550"/>
      <c r="U168" s="548">
        <f>U169</f>
        <v>0</v>
      </c>
      <c r="V168" s="549"/>
      <c r="W168" s="549"/>
      <c r="X168" s="549"/>
      <c r="Y168" s="550"/>
      <c r="Z168" s="548">
        <f>Z169</f>
        <v>0</v>
      </c>
      <c r="AA168" s="549"/>
      <c r="AB168" s="549"/>
      <c r="AC168" s="550"/>
      <c r="AD168" s="548">
        <f>AD169</f>
        <v>0</v>
      </c>
      <c r="AE168" s="549"/>
      <c r="AF168" s="549"/>
      <c r="AG168" s="550"/>
      <c r="AH168" s="548">
        <f>AH169</f>
        <v>0</v>
      </c>
      <c r="AI168" s="549"/>
      <c r="AJ168" s="549"/>
      <c r="AK168" s="550"/>
      <c r="AL168" s="548">
        <f>AL169</f>
        <v>0</v>
      </c>
      <c r="AM168" s="549"/>
      <c r="AN168" s="549"/>
      <c r="AO168" s="550"/>
      <c r="AP168" s="548">
        <f>AP169</f>
        <v>0</v>
      </c>
      <c r="AQ168" s="549"/>
      <c r="AR168" s="549"/>
      <c r="AS168" s="550"/>
      <c r="AT168" s="8"/>
      <c r="AU168" s="8"/>
    </row>
    <row r="169" spans="1:47" hidden="1">
      <c r="A169" s="569" t="s">
        <v>316</v>
      </c>
      <c r="B169" s="570"/>
      <c r="C169" s="570"/>
      <c r="D169" s="570"/>
      <c r="E169" s="570"/>
      <c r="F169" s="570"/>
      <c r="G169" s="570"/>
      <c r="H169" s="570"/>
      <c r="I169" s="571"/>
      <c r="J169" s="523"/>
      <c r="K169" s="524"/>
      <c r="L169" s="525"/>
      <c r="M169" s="535">
        <v>831</v>
      </c>
      <c r="N169" s="572"/>
      <c r="O169" s="536"/>
      <c r="P169" s="557">
        <f t="shared" si="2"/>
        <v>0</v>
      </c>
      <c r="Q169" s="558"/>
      <c r="R169" s="558"/>
      <c r="S169" s="558"/>
      <c r="T169" s="559"/>
      <c r="U169" s="529"/>
      <c r="V169" s="530"/>
      <c r="W169" s="530"/>
      <c r="X169" s="530"/>
      <c r="Y169" s="531"/>
      <c r="Z169" s="557"/>
      <c r="AA169" s="558"/>
      <c r="AB169" s="558"/>
      <c r="AC169" s="559"/>
      <c r="AD169" s="557"/>
      <c r="AE169" s="558"/>
      <c r="AF169" s="558"/>
      <c r="AG169" s="559"/>
      <c r="AH169" s="557"/>
      <c r="AI169" s="558"/>
      <c r="AJ169" s="558"/>
      <c r="AK169" s="559"/>
      <c r="AL169" s="523"/>
      <c r="AM169" s="524"/>
      <c r="AN169" s="524"/>
      <c r="AO169" s="525"/>
      <c r="AP169" s="523"/>
      <c r="AQ169" s="524"/>
      <c r="AR169" s="524"/>
      <c r="AS169" s="525"/>
      <c r="AT169" s="8"/>
      <c r="AU169" s="8"/>
    </row>
    <row r="170" spans="1:47" ht="114" hidden="1" customHeight="1">
      <c r="A170" s="563" t="s">
        <v>317</v>
      </c>
      <c r="B170" s="564"/>
      <c r="C170" s="564"/>
      <c r="D170" s="564"/>
      <c r="E170" s="564"/>
      <c r="F170" s="564"/>
      <c r="G170" s="564"/>
      <c r="H170" s="564"/>
      <c r="I170" s="565"/>
      <c r="J170" s="526"/>
      <c r="K170" s="527"/>
      <c r="L170" s="528"/>
      <c r="M170" s="537"/>
      <c r="N170" s="573"/>
      <c r="O170" s="538"/>
      <c r="P170" s="560">
        <f t="shared" si="2"/>
        <v>0</v>
      </c>
      <c r="Q170" s="561"/>
      <c r="R170" s="561"/>
      <c r="S170" s="561"/>
      <c r="T170" s="562"/>
      <c r="U170" s="532"/>
      <c r="V170" s="533"/>
      <c r="W170" s="533"/>
      <c r="X170" s="533"/>
      <c r="Y170" s="534"/>
      <c r="Z170" s="560"/>
      <c r="AA170" s="561"/>
      <c r="AB170" s="561"/>
      <c r="AC170" s="562"/>
      <c r="AD170" s="560"/>
      <c r="AE170" s="561"/>
      <c r="AF170" s="561"/>
      <c r="AG170" s="562"/>
      <c r="AH170" s="560"/>
      <c r="AI170" s="561"/>
      <c r="AJ170" s="561"/>
      <c r="AK170" s="562"/>
      <c r="AL170" s="526"/>
      <c r="AM170" s="527"/>
      <c r="AN170" s="527"/>
      <c r="AO170" s="528"/>
      <c r="AP170" s="526"/>
      <c r="AQ170" s="527"/>
      <c r="AR170" s="527"/>
      <c r="AS170" s="528"/>
      <c r="AT170" s="8"/>
      <c r="AU170" s="8"/>
    </row>
    <row r="171" spans="1:47" ht="27" hidden="1" customHeight="1">
      <c r="A171" s="574" t="s">
        <v>318</v>
      </c>
      <c r="B171" s="575"/>
      <c r="C171" s="575"/>
      <c r="D171" s="575"/>
      <c r="E171" s="575"/>
      <c r="F171" s="575"/>
      <c r="G171" s="575"/>
      <c r="H171" s="575"/>
      <c r="I171" s="576"/>
      <c r="J171" s="554">
        <v>230</v>
      </c>
      <c r="K171" s="555"/>
      <c r="L171" s="556"/>
      <c r="M171" s="554">
        <v>850</v>
      </c>
      <c r="N171" s="555"/>
      <c r="O171" s="556"/>
      <c r="P171" s="548">
        <f t="shared" si="2"/>
        <v>0</v>
      </c>
      <c r="Q171" s="549"/>
      <c r="R171" s="549"/>
      <c r="S171" s="549"/>
      <c r="T171" s="550"/>
      <c r="U171" s="548">
        <f>SUM(U172:Y175)</f>
        <v>0</v>
      </c>
      <c r="V171" s="549"/>
      <c r="W171" s="549"/>
      <c r="X171" s="549"/>
      <c r="Y171" s="550"/>
      <c r="Z171" s="548">
        <f>SUM(Z172:AC175)</f>
        <v>0</v>
      </c>
      <c r="AA171" s="549"/>
      <c r="AB171" s="549"/>
      <c r="AC171" s="550"/>
      <c r="AD171" s="548">
        <f>SUM(AD172:AG175)</f>
        <v>0</v>
      </c>
      <c r="AE171" s="549"/>
      <c r="AF171" s="549"/>
      <c r="AG171" s="550"/>
      <c r="AH171" s="508">
        <f>SUM(AH172:AK175)</f>
        <v>0</v>
      </c>
      <c r="AI171" s="509"/>
      <c r="AJ171" s="509"/>
      <c r="AK171" s="510"/>
      <c r="AL171" s="508">
        <f>SUM(AL172:AO175)</f>
        <v>0</v>
      </c>
      <c r="AM171" s="509"/>
      <c r="AN171" s="509"/>
      <c r="AO171" s="510"/>
      <c r="AP171" s="508">
        <f>SUM(AP172:AS175)</f>
        <v>0</v>
      </c>
      <c r="AQ171" s="509"/>
      <c r="AR171" s="509"/>
      <c r="AS171" s="510"/>
      <c r="AT171" s="8"/>
      <c r="AU171" s="8"/>
    </row>
    <row r="172" spans="1:47" hidden="1">
      <c r="A172" s="569" t="s">
        <v>316</v>
      </c>
      <c r="B172" s="570"/>
      <c r="C172" s="570"/>
      <c r="D172" s="570"/>
      <c r="E172" s="570"/>
      <c r="F172" s="570"/>
      <c r="G172" s="570"/>
      <c r="H172" s="570"/>
      <c r="I172" s="571"/>
      <c r="J172" s="523"/>
      <c r="K172" s="524"/>
      <c r="L172" s="525"/>
      <c r="M172" s="535">
        <v>851</v>
      </c>
      <c r="N172" s="572"/>
      <c r="O172" s="536"/>
      <c r="P172" s="557">
        <f t="shared" si="2"/>
        <v>0</v>
      </c>
      <c r="Q172" s="558"/>
      <c r="R172" s="558"/>
      <c r="S172" s="558"/>
      <c r="T172" s="559"/>
      <c r="U172" s="529"/>
      <c r="V172" s="530"/>
      <c r="W172" s="530"/>
      <c r="X172" s="530"/>
      <c r="Y172" s="531"/>
      <c r="Z172" s="557"/>
      <c r="AA172" s="558"/>
      <c r="AB172" s="558"/>
      <c r="AC172" s="559"/>
      <c r="AD172" s="557"/>
      <c r="AE172" s="558"/>
      <c r="AF172" s="558"/>
      <c r="AG172" s="559"/>
      <c r="AH172" s="557"/>
      <c r="AI172" s="558"/>
      <c r="AJ172" s="558"/>
      <c r="AK172" s="559"/>
      <c r="AL172" s="523"/>
      <c r="AM172" s="524"/>
      <c r="AN172" s="524"/>
      <c r="AO172" s="525"/>
      <c r="AP172" s="523"/>
      <c r="AQ172" s="524"/>
      <c r="AR172" s="524"/>
      <c r="AS172" s="525"/>
      <c r="AT172" s="8"/>
      <c r="AU172" s="8"/>
    </row>
    <row r="173" spans="1:47" ht="25.5" hidden="1" customHeight="1">
      <c r="A173" s="563" t="s">
        <v>319</v>
      </c>
      <c r="B173" s="564"/>
      <c r="C173" s="564"/>
      <c r="D173" s="564"/>
      <c r="E173" s="564"/>
      <c r="F173" s="564"/>
      <c r="G173" s="564"/>
      <c r="H173" s="564"/>
      <c r="I173" s="565"/>
      <c r="J173" s="526"/>
      <c r="K173" s="527"/>
      <c r="L173" s="528"/>
      <c r="M173" s="537"/>
      <c r="N173" s="573"/>
      <c r="O173" s="538"/>
      <c r="P173" s="560">
        <f t="shared" si="2"/>
        <v>0</v>
      </c>
      <c r="Q173" s="561"/>
      <c r="R173" s="561"/>
      <c r="S173" s="561"/>
      <c r="T173" s="562"/>
      <c r="U173" s="532"/>
      <c r="V173" s="533"/>
      <c r="W173" s="533"/>
      <c r="X173" s="533"/>
      <c r="Y173" s="534"/>
      <c r="Z173" s="560"/>
      <c r="AA173" s="561"/>
      <c r="AB173" s="561"/>
      <c r="AC173" s="562"/>
      <c r="AD173" s="560"/>
      <c r="AE173" s="561"/>
      <c r="AF173" s="561"/>
      <c r="AG173" s="562"/>
      <c r="AH173" s="560"/>
      <c r="AI173" s="561"/>
      <c r="AJ173" s="561"/>
      <c r="AK173" s="562"/>
      <c r="AL173" s="526"/>
      <c r="AM173" s="527"/>
      <c r="AN173" s="527"/>
      <c r="AO173" s="528"/>
      <c r="AP173" s="526"/>
      <c r="AQ173" s="527"/>
      <c r="AR173" s="527"/>
      <c r="AS173" s="528"/>
      <c r="AT173" s="8"/>
      <c r="AU173" s="8"/>
    </row>
    <row r="174" spans="1:47" hidden="1">
      <c r="A174" s="574" t="s">
        <v>320</v>
      </c>
      <c r="B174" s="575"/>
      <c r="C174" s="575"/>
      <c r="D174" s="575"/>
      <c r="E174" s="575"/>
      <c r="F174" s="575"/>
      <c r="G174" s="575"/>
      <c r="H174" s="575"/>
      <c r="I174" s="576"/>
      <c r="J174" s="508"/>
      <c r="K174" s="509"/>
      <c r="L174" s="510"/>
      <c r="M174" s="554">
        <v>852</v>
      </c>
      <c r="N174" s="555"/>
      <c r="O174" s="556"/>
      <c r="P174" s="548">
        <f t="shared" si="2"/>
        <v>0</v>
      </c>
      <c r="Q174" s="549"/>
      <c r="R174" s="549"/>
      <c r="S174" s="549"/>
      <c r="T174" s="550"/>
      <c r="U174" s="577"/>
      <c r="V174" s="567"/>
      <c r="W174" s="567"/>
      <c r="X174" s="567"/>
      <c r="Y174" s="568"/>
      <c r="Z174" s="548"/>
      <c r="AA174" s="549"/>
      <c r="AB174" s="549"/>
      <c r="AC174" s="550"/>
      <c r="AD174" s="548"/>
      <c r="AE174" s="549"/>
      <c r="AF174" s="549"/>
      <c r="AG174" s="550"/>
      <c r="AH174" s="548"/>
      <c r="AI174" s="549"/>
      <c r="AJ174" s="549"/>
      <c r="AK174" s="550"/>
      <c r="AL174" s="508"/>
      <c r="AM174" s="509"/>
      <c r="AN174" s="509"/>
      <c r="AO174" s="510"/>
      <c r="AP174" s="508"/>
      <c r="AQ174" s="509"/>
      <c r="AR174" s="509"/>
      <c r="AS174" s="510"/>
      <c r="AT174" s="8"/>
      <c r="AU174" s="8"/>
    </row>
    <row r="175" spans="1:47" ht="12.75" hidden="1" customHeight="1">
      <c r="A175" s="574" t="s">
        <v>321</v>
      </c>
      <c r="B175" s="575"/>
      <c r="C175" s="575"/>
      <c r="D175" s="575"/>
      <c r="E175" s="575"/>
      <c r="F175" s="575"/>
      <c r="G175" s="575"/>
      <c r="H175" s="575"/>
      <c r="I175" s="576"/>
      <c r="J175" s="508"/>
      <c r="K175" s="509"/>
      <c r="L175" s="510"/>
      <c r="M175" s="554">
        <v>853</v>
      </c>
      <c r="N175" s="555"/>
      <c r="O175" s="556"/>
      <c r="P175" s="548">
        <f t="shared" si="2"/>
        <v>0</v>
      </c>
      <c r="Q175" s="549"/>
      <c r="R175" s="549"/>
      <c r="S175" s="549"/>
      <c r="T175" s="550"/>
      <c r="U175" s="577"/>
      <c r="V175" s="567"/>
      <c r="W175" s="567"/>
      <c r="X175" s="567"/>
      <c r="Y175" s="568"/>
      <c r="Z175" s="548"/>
      <c r="AA175" s="549"/>
      <c r="AB175" s="549"/>
      <c r="AC175" s="550"/>
      <c r="AD175" s="548"/>
      <c r="AE175" s="549"/>
      <c r="AF175" s="549"/>
      <c r="AG175" s="550"/>
      <c r="AH175" s="548"/>
      <c r="AI175" s="549"/>
      <c r="AJ175" s="549"/>
      <c r="AK175" s="550"/>
      <c r="AL175" s="508"/>
      <c r="AM175" s="509"/>
      <c r="AN175" s="509"/>
      <c r="AO175" s="510"/>
      <c r="AP175" s="508"/>
      <c r="AQ175" s="509"/>
      <c r="AR175" s="509"/>
      <c r="AS175" s="510"/>
      <c r="AT175" s="8"/>
      <c r="AU175" s="8"/>
    </row>
    <row r="176" spans="1:47" ht="25.5" hidden="1" customHeight="1">
      <c r="A176" s="574" t="s">
        <v>322</v>
      </c>
      <c r="B176" s="575"/>
      <c r="C176" s="575"/>
      <c r="D176" s="575"/>
      <c r="E176" s="575"/>
      <c r="F176" s="575"/>
      <c r="G176" s="575"/>
      <c r="H176" s="575"/>
      <c r="I176" s="576"/>
      <c r="J176" s="554">
        <v>260</v>
      </c>
      <c r="K176" s="555"/>
      <c r="L176" s="556"/>
      <c r="M176" s="508" t="s">
        <v>49</v>
      </c>
      <c r="N176" s="509"/>
      <c r="O176" s="510"/>
      <c r="P176" s="548">
        <f t="shared" si="2"/>
        <v>0</v>
      </c>
      <c r="Q176" s="549"/>
      <c r="R176" s="549"/>
      <c r="S176" s="549"/>
      <c r="T176" s="550"/>
      <c r="U176" s="548">
        <f>U177</f>
        <v>0</v>
      </c>
      <c r="V176" s="549"/>
      <c r="W176" s="549"/>
      <c r="X176" s="549"/>
      <c r="Y176" s="550"/>
      <c r="Z176" s="548">
        <f>Z177</f>
        <v>0</v>
      </c>
      <c r="AA176" s="549"/>
      <c r="AB176" s="549"/>
      <c r="AC176" s="550"/>
      <c r="AD176" s="548">
        <f>AD177</f>
        <v>0</v>
      </c>
      <c r="AE176" s="549"/>
      <c r="AF176" s="549"/>
      <c r="AG176" s="550"/>
      <c r="AH176" s="508">
        <f>AH177</f>
        <v>0</v>
      </c>
      <c r="AI176" s="509"/>
      <c r="AJ176" s="509"/>
      <c r="AK176" s="510"/>
      <c r="AL176" s="508">
        <f>AL177</f>
        <v>0</v>
      </c>
      <c r="AM176" s="509"/>
      <c r="AN176" s="509"/>
      <c r="AO176" s="510"/>
      <c r="AP176" s="508">
        <f>AP177</f>
        <v>0</v>
      </c>
      <c r="AQ176" s="509"/>
      <c r="AR176" s="509"/>
      <c r="AS176" s="510"/>
      <c r="AT176" s="8"/>
      <c r="AU176" s="8"/>
    </row>
    <row r="177" spans="1:47" hidden="1">
      <c r="A177" s="569" t="s">
        <v>316</v>
      </c>
      <c r="B177" s="570"/>
      <c r="C177" s="570"/>
      <c r="D177" s="570"/>
      <c r="E177" s="570"/>
      <c r="F177" s="570"/>
      <c r="G177" s="570"/>
      <c r="H177" s="570"/>
      <c r="I177" s="571"/>
      <c r="J177" s="523"/>
      <c r="K177" s="524"/>
      <c r="L177" s="525"/>
      <c r="M177" s="535">
        <v>244</v>
      </c>
      <c r="N177" s="572"/>
      <c r="O177" s="536"/>
      <c r="P177" s="557">
        <f t="shared" si="2"/>
        <v>0</v>
      </c>
      <c r="Q177" s="558"/>
      <c r="R177" s="558"/>
      <c r="S177" s="558"/>
      <c r="T177" s="559"/>
      <c r="U177" s="529"/>
      <c r="V177" s="530"/>
      <c r="W177" s="530"/>
      <c r="X177" s="530"/>
      <c r="Y177" s="531"/>
      <c r="Z177" s="557"/>
      <c r="AA177" s="558"/>
      <c r="AB177" s="558"/>
      <c r="AC177" s="559"/>
      <c r="AD177" s="557"/>
      <c r="AE177" s="558"/>
      <c r="AF177" s="558"/>
      <c r="AG177" s="559"/>
      <c r="AH177" s="557"/>
      <c r="AI177" s="558"/>
      <c r="AJ177" s="558"/>
      <c r="AK177" s="559"/>
      <c r="AL177" s="523"/>
      <c r="AM177" s="524"/>
      <c r="AN177" s="524"/>
      <c r="AO177" s="525"/>
      <c r="AP177" s="523"/>
      <c r="AQ177" s="524"/>
      <c r="AR177" s="524"/>
      <c r="AS177" s="525"/>
      <c r="AT177" s="8"/>
      <c r="AU177" s="8"/>
    </row>
    <row r="178" spans="1:47" ht="38.25" hidden="1" customHeight="1">
      <c r="A178" s="563" t="s">
        <v>323</v>
      </c>
      <c r="B178" s="564"/>
      <c r="C178" s="564"/>
      <c r="D178" s="564"/>
      <c r="E178" s="564"/>
      <c r="F178" s="564"/>
      <c r="G178" s="564"/>
      <c r="H178" s="564"/>
      <c r="I178" s="565"/>
      <c r="J178" s="526"/>
      <c r="K178" s="527"/>
      <c r="L178" s="528"/>
      <c r="M178" s="537"/>
      <c r="N178" s="573"/>
      <c r="O178" s="538"/>
      <c r="P178" s="560">
        <f t="shared" si="2"/>
        <v>0</v>
      </c>
      <c r="Q178" s="561"/>
      <c r="R178" s="561"/>
      <c r="S178" s="561"/>
      <c r="T178" s="562"/>
      <c r="U178" s="532"/>
      <c r="V178" s="533"/>
      <c r="W178" s="533"/>
      <c r="X178" s="533"/>
      <c r="Y178" s="534"/>
      <c r="Z178" s="560"/>
      <c r="AA178" s="561"/>
      <c r="AB178" s="561"/>
      <c r="AC178" s="562"/>
      <c r="AD178" s="560"/>
      <c r="AE178" s="561"/>
      <c r="AF178" s="561"/>
      <c r="AG178" s="562"/>
      <c r="AH178" s="560"/>
      <c r="AI178" s="561"/>
      <c r="AJ178" s="561"/>
      <c r="AK178" s="562"/>
      <c r="AL178" s="526"/>
      <c r="AM178" s="527"/>
      <c r="AN178" s="527"/>
      <c r="AO178" s="528"/>
      <c r="AP178" s="526"/>
      <c r="AQ178" s="527"/>
      <c r="AR178" s="527"/>
      <c r="AS178" s="528"/>
      <c r="AT178" s="8"/>
      <c r="AU178" s="8"/>
    </row>
    <row r="179" spans="1:47" s="10" customFormat="1" hidden="1">
      <c r="A179" s="551" t="s">
        <v>51</v>
      </c>
      <c r="B179" s="552"/>
      <c r="C179" s="552"/>
      <c r="D179" s="552"/>
      <c r="E179" s="552"/>
      <c r="F179" s="552"/>
      <c r="G179" s="552"/>
      <c r="H179" s="552"/>
      <c r="I179" s="553"/>
      <c r="J179" s="554">
        <v>500</v>
      </c>
      <c r="K179" s="555"/>
      <c r="L179" s="556"/>
      <c r="M179" s="508" t="s">
        <v>49</v>
      </c>
      <c r="N179" s="509"/>
      <c r="O179" s="510"/>
      <c r="P179" s="548">
        <f t="shared" si="2"/>
        <v>0</v>
      </c>
      <c r="Q179" s="549"/>
      <c r="R179" s="549"/>
      <c r="S179" s="549"/>
      <c r="T179" s="550"/>
      <c r="U179" s="566">
        <f>U131</f>
        <v>0</v>
      </c>
      <c r="V179" s="567"/>
      <c r="W179" s="567"/>
      <c r="X179" s="567"/>
      <c r="Y179" s="568"/>
      <c r="Z179" s="548">
        <f>Z131</f>
        <v>0</v>
      </c>
      <c r="AA179" s="549"/>
      <c r="AB179" s="549"/>
      <c r="AC179" s="550"/>
      <c r="AD179" s="548">
        <f>AD131</f>
        <v>0</v>
      </c>
      <c r="AE179" s="549"/>
      <c r="AF179" s="549"/>
      <c r="AG179" s="550"/>
      <c r="AH179" s="548">
        <f>AH131</f>
        <v>0</v>
      </c>
      <c r="AI179" s="549"/>
      <c r="AJ179" s="549"/>
      <c r="AK179" s="550"/>
      <c r="AL179" s="508">
        <f>AL131</f>
        <v>0</v>
      </c>
      <c r="AM179" s="509"/>
      <c r="AN179" s="509"/>
      <c r="AO179" s="510"/>
      <c r="AP179" s="508">
        <f>AP131</f>
        <v>0</v>
      </c>
      <c r="AQ179" s="509"/>
      <c r="AR179" s="509"/>
      <c r="AS179" s="510"/>
      <c r="AT179" s="9"/>
      <c r="AU179" s="9"/>
    </row>
    <row r="180" spans="1:47" hidden="1">
      <c r="A180" s="551" t="s">
        <v>52</v>
      </c>
      <c r="B180" s="552"/>
      <c r="C180" s="552"/>
      <c r="D180" s="552"/>
      <c r="E180" s="552"/>
      <c r="F180" s="552"/>
      <c r="G180" s="552"/>
      <c r="H180" s="552"/>
      <c r="I180" s="553"/>
      <c r="J180" s="554">
        <v>600</v>
      </c>
      <c r="K180" s="555"/>
      <c r="L180" s="556"/>
      <c r="M180" s="508" t="s">
        <v>49</v>
      </c>
      <c r="N180" s="509"/>
      <c r="O180" s="510"/>
      <c r="P180" s="548">
        <f>SUM(U180:AS180)</f>
        <v>0</v>
      </c>
      <c r="Q180" s="549"/>
      <c r="R180" s="549"/>
      <c r="S180" s="549"/>
      <c r="T180" s="550"/>
      <c r="U180" s="548">
        <f>U179+U138-U153</f>
        <v>0</v>
      </c>
      <c r="V180" s="549"/>
      <c r="W180" s="549"/>
      <c r="X180" s="549"/>
      <c r="Y180" s="550"/>
      <c r="Z180" s="548">
        <f>Z179+Z138-Z153</f>
        <v>0</v>
      </c>
      <c r="AA180" s="549"/>
      <c r="AB180" s="549"/>
      <c r="AC180" s="550"/>
      <c r="AD180" s="548">
        <f>AD179+AD138-AD153</f>
        <v>0</v>
      </c>
      <c r="AE180" s="549"/>
      <c r="AF180" s="549"/>
      <c r="AG180" s="550"/>
      <c r="AH180" s="508">
        <f>AH179+AH138-AH153</f>
        <v>0</v>
      </c>
      <c r="AI180" s="509"/>
      <c r="AJ180" s="509"/>
      <c r="AK180" s="510"/>
      <c r="AL180" s="508">
        <f>AL179+AL138-AL153</f>
        <v>0</v>
      </c>
      <c r="AM180" s="509"/>
      <c r="AN180" s="509"/>
      <c r="AO180" s="510"/>
      <c r="AP180" s="508">
        <f>AP179+AP138-AP153</f>
        <v>0</v>
      </c>
      <c r="AQ180" s="509"/>
      <c r="AR180" s="509"/>
      <c r="AS180" s="510"/>
      <c r="AT180" s="8"/>
      <c r="AU180" s="8"/>
    </row>
    <row r="181" spans="1:47" ht="12.75" hidden="1" customHeight="1">
      <c r="A181" s="519" t="s">
        <v>23</v>
      </c>
      <c r="B181" s="519"/>
      <c r="C181" s="519"/>
      <c r="D181" s="519"/>
      <c r="E181" s="519"/>
      <c r="F181" s="519"/>
      <c r="G181" s="519"/>
      <c r="H181" s="519"/>
      <c r="I181" s="519"/>
      <c r="J181" s="587" t="s">
        <v>40</v>
      </c>
      <c r="K181" s="587"/>
      <c r="L181" s="587"/>
      <c r="M181" s="587" t="s">
        <v>41</v>
      </c>
      <c r="N181" s="587"/>
      <c r="O181" s="587"/>
      <c r="P181" s="586" t="s">
        <v>79</v>
      </c>
      <c r="Q181" s="586"/>
      <c r="R181" s="586"/>
      <c r="S181" s="586"/>
      <c r="T181" s="586"/>
      <c r="U181" s="586"/>
      <c r="V181" s="586"/>
      <c r="W181" s="586"/>
      <c r="X181" s="586"/>
      <c r="Y181" s="586"/>
      <c r="Z181" s="586"/>
      <c r="AA181" s="586"/>
      <c r="AB181" s="586"/>
      <c r="AC181" s="586"/>
      <c r="AD181" s="586"/>
      <c r="AE181" s="586"/>
      <c r="AF181" s="586"/>
      <c r="AG181" s="586"/>
      <c r="AH181" s="586"/>
      <c r="AI181" s="586"/>
      <c r="AJ181" s="586"/>
      <c r="AK181" s="586"/>
      <c r="AL181" s="586"/>
      <c r="AM181" s="586"/>
      <c r="AN181" s="586"/>
      <c r="AO181" s="586"/>
      <c r="AP181" s="586"/>
      <c r="AQ181" s="586"/>
      <c r="AR181" s="586"/>
      <c r="AS181" s="586"/>
    </row>
    <row r="182" spans="1:47" ht="12.75" hidden="1" customHeight="1">
      <c r="A182" s="519"/>
      <c r="B182" s="519"/>
      <c r="C182" s="519"/>
      <c r="D182" s="519"/>
      <c r="E182" s="519"/>
      <c r="F182" s="519"/>
      <c r="G182" s="519"/>
      <c r="H182" s="519"/>
      <c r="I182" s="519"/>
      <c r="J182" s="587"/>
      <c r="K182" s="587"/>
      <c r="L182" s="587"/>
      <c r="M182" s="587"/>
      <c r="N182" s="587"/>
      <c r="O182" s="587"/>
      <c r="P182" s="586" t="s">
        <v>42</v>
      </c>
      <c r="Q182" s="586"/>
      <c r="R182" s="586"/>
      <c r="S182" s="586"/>
      <c r="T182" s="586"/>
      <c r="U182" s="586" t="s">
        <v>28</v>
      </c>
      <c r="V182" s="586"/>
      <c r="W182" s="586"/>
      <c r="X182" s="586"/>
      <c r="Y182" s="586"/>
      <c r="Z182" s="586"/>
      <c r="AA182" s="586"/>
      <c r="AB182" s="586"/>
      <c r="AC182" s="586"/>
      <c r="AD182" s="586"/>
      <c r="AE182" s="586"/>
      <c r="AF182" s="586"/>
      <c r="AG182" s="586"/>
      <c r="AH182" s="586"/>
      <c r="AI182" s="586"/>
      <c r="AJ182" s="586"/>
      <c r="AK182" s="586"/>
      <c r="AL182" s="586"/>
      <c r="AM182" s="586"/>
      <c r="AN182" s="586"/>
      <c r="AO182" s="586"/>
      <c r="AP182" s="586"/>
      <c r="AQ182" s="586"/>
      <c r="AR182" s="586"/>
      <c r="AS182" s="586"/>
    </row>
    <row r="183" spans="1:47" ht="79.5" hidden="1" customHeight="1">
      <c r="A183" s="519"/>
      <c r="B183" s="519"/>
      <c r="C183" s="519"/>
      <c r="D183" s="519"/>
      <c r="E183" s="519"/>
      <c r="F183" s="519"/>
      <c r="G183" s="519"/>
      <c r="H183" s="519"/>
      <c r="I183" s="519"/>
      <c r="J183" s="587"/>
      <c r="K183" s="587"/>
      <c r="L183" s="587"/>
      <c r="M183" s="587"/>
      <c r="N183" s="587"/>
      <c r="O183" s="587"/>
      <c r="P183" s="586"/>
      <c r="Q183" s="586"/>
      <c r="R183" s="586"/>
      <c r="S183" s="586"/>
      <c r="T183" s="586"/>
      <c r="U183" s="587" t="s">
        <v>325</v>
      </c>
      <c r="V183" s="587"/>
      <c r="W183" s="587"/>
      <c r="X183" s="587"/>
      <c r="Y183" s="587"/>
      <c r="Z183" s="587" t="s">
        <v>43</v>
      </c>
      <c r="AA183" s="587"/>
      <c r="AB183" s="587"/>
      <c r="AC183" s="587"/>
      <c r="AD183" s="587" t="s">
        <v>44</v>
      </c>
      <c r="AE183" s="587"/>
      <c r="AF183" s="587"/>
      <c r="AG183" s="587"/>
      <c r="AH183" s="587" t="s">
        <v>45</v>
      </c>
      <c r="AI183" s="587"/>
      <c r="AJ183" s="587"/>
      <c r="AK183" s="587"/>
      <c r="AL183" s="587" t="s">
        <v>46</v>
      </c>
      <c r="AM183" s="587"/>
      <c r="AN183" s="587"/>
      <c r="AO183" s="587"/>
      <c r="AP183" s="587"/>
      <c r="AQ183" s="587"/>
      <c r="AR183" s="587"/>
      <c r="AS183" s="587"/>
    </row>
    <row r="184" spans="1:47" ht="32.25" hidden="1" customHeight="1">
      <c r="A184" s="519"/>
      <c r="B184" s="519"/>
      <c r="C184" s="519"/>
      <c r="D184" s="519"/>
      <c r="E184" s="519"/>
      <c r="F184" s="519"/>
      <c r="G184" s="519"/>
      <c r="H184" s="519"/>
      <c r="I184" s="519"/>
      <c r="J184" s="587"/>
      <c r="K184" s="587"/>
      <c r="L184" s="587"/>
      <c r="M184" s="587"/>
      <c r="N184" s="587"/>
      <c r="O184" s="587"/>
      <c r="P184" s="586"/>
      <c r="Q184" s="586"/>
      <c r="R184" s="586"/>
      <c r="S184" s="586"/>
      <c r="T184" s="586"/>
      <c r="U184" s="587"/>
      <c r="V184" s="587"/>
      <c r="W184" s="587"/>
      <c r="X184" s="587"/>
      <c r="Y184" s="587"/>
      <c r="Z184" s="587"/>
      <c r="AA184" s="587"/>
      <c r="AB184" s="587"/>
      <c r="AC184" s="587"/>
      <c r="AD184" s="587"/>
      <c r="AE184" s="587"/>
      <c r="AF184" s="587"/>
      <c r="AG184" s="587"/>
      <c r="AH184" s="587"/>
      <c r="AI184" s="587"/>
      <c r="AJ184" s="587"/>
      <c r="AK184" s="587"/>
      <c r="AL184" s="587" t="s">
        <v>42</v>
      </c>
      <c r="AM184" s="587"/>
      <c r="AN184" s="587"/>
      <c r="AO184" s="587"/>
      <c r="AP184" s="587" t="s">
        <v>47</v>
      </c>
      <c r="AQ184" s="587"/>
      <c r="AR184" s="587"/>
      <c r="AS184" s="587"/>
    </row>
    <row r="185" spans="1:47" ht="16.149999999999999" hidden="1" customHeight="1">
      <c r="A185" s="579">
        <v>1</v>
      </c>
      <c r="B185" s="580"/>
      <c r="C185" s="580"/>
      <c r="D185" s="580"/>
      <c r="E185" s="580"/>
      <c r="F185" s="580"/>
      <c r="G185" s="580"/>
      <c r="H185" s="580"/>
      <c r="I185" s="581"/>
      <c r="J185" s="579">
        <v>2</v>
      </c>
      <c r="K185" s="580"/>
      <c r="L185" s="580"/>
      <c r="M185" s="580">
        <v>3</v>
      </c>
      <c r="N185" s="580"/>
      <c r="O185" s="580"/>
      <c r="P185" s="580">
        <v>4</v>
      </c>
      <c r="Q185" s="580"/>
      <c r="R185" s="580"/>
      <c r="S185" s="580"/>
      <c r="T185" s="580"/>
      <c r="U185" s="580">
        <v>5</v>
      </c>
      <c r="V185" s="580"/>
      <c r="W185" s="580"/>
      <c r="X185" s="580"/>
      <c r="Y185" s="581"/>
      <c r="Z185" s="579">
        <v>6</v>
      </c>
      <c r="AA185" s="580"/>
      <c r="AB185" s="580"/>
      <c r="AC185" s="581"/>
      <c r="AD185" s="579">
        <v>7</v>
      </c>
      <c r="AE185" s="580"/>
      <c r="AF185" s="580"/>
      <c r="AG185" s="581"/>
      <c r="AH185" s="579">
        <v>8</v>
      </c>
      <c r="AI185" s="580"/>
      <c r="AJ185" s="580"/>
      <c r="AK185" s="581"/>
      <c r="AL185" s="579">
        <v>9</v>
      </c>
      <c r="AM185" s="580"/>
      <c r="AN185" s="580"/>
      <c r="AO185" s="581"/>
      <c r="AP185" s="579">
        <v>10</v>
      </c>
      <c r="AQ185" s="580"/>
      <c r="AR185" s="580"/>
      <c r="AS185" s="581"/>
    </row>
    <row r="186" spans="1:47" s="2" customFormat="1" ht="16.149999999999999" hidden="1" customHeight="1">
      <c r="A186" s="582">
        <v>2019</v>
      </c>
      <c r="B186" s="583"/>
      <c r="C186" s="583"/>
      <c r="D186" s="583"/>
      <c r="E186" s="583"/>
      <c r="F186" s="583"/>
      <c r="G186" s="583"/>
      <c r="H186" s="583"/>
      <c r="I186" s="583"/>
      <c r="J186" s="583"/>
      <c r="K186" s="583"/>
      <c r="L186" s="583"/>
      <c r="M186" s="583"/>
      <c r="N186" s="583"/>
      <c r="O186" s="583"/>
      <c r="P186" s="583"/>
      <c r="Q186" s="583"/>
      <c r="R186" s="583"/>
      <c r="S186" s="583"/>
      <c r="T186" s="583"/>
      <c r="U186" s="583"/>
      <c r="V186" s="583"/>
      <c r="W186" s="583"/>
      <c r="X186" s="583"/>
      <c r="Y186" s="583"/>
      <c r="Z186" s="583"/>
      <c r="AA186" s="583"/>
      <c r="AB186" s="583"/>
      <c r="AC186" s="583"/>
      <c r="AD186" s="583"/>
      <c r="AE186" s="583"/>
      <c r="AF186" s="583"/>
      <c r="AG186" s="583"/>
      <c r="AH186" s="583"/>
      <c r="AI186" s="583"/>
      <c r="AJ186" s="583"/>
      <c r="AK186" s="583"/>
      <c r="AL186" s="583"/>
      <c r="AM186" s="583"/>
      <c r="AN186" s="583"/>
      <c r="AO186" s="583"/>
      <c r="AP186" s="583"/>
      <c r="AQ186" s="583"/>
      <c r="AR186" s="583"/>
      <c r="AS186" s="584"/>
    </row>
    <row r="187" spans="1:47" hidden="1">
      <c r="A187" s="551" t="s">
        <v>48</v>
      </c>
      <c r="B187" s="552"/>
      <c r="C187" s="552"/>
      <c r="D187" s="552"/>
      <c r="E187" s="552"/>
      <c r="F187" s="552"/>
      <c r="G187" s="552"/>
      <c r="H187" s="552"/>
      <c r="I187" s="553"/>
      <c r="J187" s="513">
        <v>100</v>
      </c>
      <c r="K187" s="513"/>
      <c r="L187" s="513"/>
      <c r="M187" s="585" t="s">
        <v>49</v>
      </c>
      <c r="N187" s="585"/>
      <c r="O187" s="585"/>
      <c r="P187" s="578">
        <f>P188+P190+P194+P195+P196+P197+P198</f>
        <v>0</v>
      </c>
      <c r="Q187" s="578"/>
      <c r="R187" s="578"/>
      <c r="S187" s="578"/>
      <c r="T187" s="578"/>
      <c r="U187" s="578">
        <f>U190</f>
        <v>0</v>
      </c>
      <c r="V187" s="578"/>
      <c r="W187" s="578"/>
      <c r="X187" s="578"/>
      <c r="Y187" s="578"/>
      <c r="Z187" s="578">
        <f>Z196</f>
        <v>0</v>
      </c>
      <c r="AA187" s="578"/>
      <c r="AB187" s="578"/>
      <c r="AC187" s="578"/>
      <c r="AD187" s="578">
        <f>AD196</f>
        <v>0</v>
      </c>
      <c r="AE187" s="578"/>
      <c r="AF187" s="578"/>
      <c r="AG187" s="578"/>
      <c r="AH187" s="501">
        <f>AH190</f>
        <v>0</v>
      </c>
      <c r="AI187" s="501"/>
      <c r="AJ187" s="501"/>
      <c r="AK187" s="501"/>
      <c r="AL187" s="501">
        <f>AL190+AL194+AL195+AL197</f>
        <v>0</v>
      </c>
      <c r="AM187" s="501"/>
      <c r="AN187" s="501"/>
      <c r="AO187" s="501"/>
      <c r="AP187" s="501">
        <f>AP190+AP197</f>
        <v>0</v>
      </c>
      <c r="AQ187" s="501"/>
      <c r="AR187" s="501"/>
      <c r="AS187" s="501"/>
      <c r="AT187" s="8"/>
      <c r="AU187" s="8"/>
    </row>
    <row r="188" spans="1:47" hidden="1">
      <c r="A188" s="569" t="s">
        <v>287</v>
      </c>
      <c r="B188" s="570"/>
      <c r="C188" s="570"/>
      <c r="D188" s="570"/>
      <c r="E188" s="570"/>
      <c r="F188" s="570"/>
      <c r="G188" s="570"/>
      <c r="H188" s="570"/>
      <c r="I188" s="571"/>
      <c r="J188" s="513">
        <v>110</v>
      </c>
      <c r="K188" s="513"/>
      <c r="L188" s="513"/>
      <c r="M188" s="513">
        <v>120</v>
      </c>
      <c r="N188" s="513"/>
      <c r="O188" s="513"/>
      <c r="P188" s="578">
        <f>AL188</f>
        <v>0</v>
      </c>
      <c r="Q188" s="578"/>
      <c r="R188" s="578"/>
      <c r="S188" s="578"/>
      <c r="T188" s="578"/>
      <c r="U188" s="578" t="s">
        <v>49</v>
      </c>
      <c r="V188" s="578"/>
      <c r="W188" s="578"/>
      <c r="X188" s="578"/>
      <c r="Y188" s="578"/>
      <c r="Z188" s="578" t="s">
        <v>49</v>
      </c>
      <c r="AA188" s="578"/>
      <c r="AB188" s="578"/>
      <c r="AC188" s="578"/>
      <c r="AD188" s="578" t="s">
        <v>49</v>
      </c>
      <c r="AE188" s="578"/>
      <c r="AF188" s="578"/>
      <c r="AG188" s="578"/>
      <c r="AH188" s="501" t="s">
        <v>49</v>
      </c>
      <c r="AI188" s="501"/>
      <c r="AJ188" s="501"/>
      <c r="AK188" s="501"/>
      <c r="AL188" s="501"/>
      <c r="AM188" s="501"/>
      <c r="AN188" s="501"/>
      <c r="AO188" s="501"/>
      <c r="AP188" s="501" t="s">
        <v>49</v>
      </c>
      <c r="AQ188" s="501"/>
      <c r="AR188" s="501"/>
      <c r="AS188" s="501"/>
      <c r="AT188" s="8"/>
      <c r="AU188" s="8"/>
    </row>
    <row r="189" spans="1:47" ht="12.75" hidden="1" customHeight="1">
      <c r="A189" s="563" t="s">
        <v>288</v>
      </c>
      <c r="B189" s="564"/>
      <c r="C189" s="564"/>
      <c r="D189" s="564"/>
      <c r="E189" s="564"/>
      <c r="F189" s="564"/>
      <c r="G189" s="564"/>
      <c r="H189" s="564"/>
      <c r="I189" s="565"/>
      <c r="J189" s="513"/>
      <c r="K189" s="513"/>
      <c r="L189" s="513"/>
      <c r="M189" s="513"/>
      <c r="N189" s="513"/>
      <c r="O189" s="513"/>
      <c r="P189" s="578"/>
      <c r="Q189" s="578"/>
      <c r="R189" s="578"/>
      <c r="S189" s="578"/>
      <c r="T189" s="578"/>
      <c r="U189" s="578"/>
      <c r="V189" s="578"/>
      <c r="W189" s="578"/>
      <c r="X189" s="578"/>
      <c r="Y189" s="578"/>
      <c r="Z189" s="578"/>
      <c r="AA189" s="578"/>
      <c r="AB189" s="578"/>
      <c r="AC189" s="578"/>
      <c r="AD189" s="578"/>
      <c r="AE189" s="578"/>
      <c r="AF189" s="578"/>
      <c r="AG189" s="578"/>
      <c r="AH189" s="501"/>
      <c r="AI189" s="501"/>
      <c r="AJ189" s="501"/>
      <c r="AK189" s="501"/>
      <c r="AL189" s="501"/>
      <c r="AM189" s="501"/>
      <c r="AN189" s="501"/>
      <c r="AO189" s="501"/>
      <c r="AP189" s="501"/>
      <c r="AQ189" s="501"/>
      <c r="AR189" s="501"/>
      <c r="AS189" s="501"/>
      <c r="AT189" s="8"/>
      <c r="AU189" s="8"/>
    </row>
    <row r="190" spans="1:47" ht="12.75" hidden="1" customHeight="1">
      <c r="A190" s="574" t="s">
        <v>289</v>
      </c>
      <c r="B190" s="575"/>
      <c r="C190" s="575"/>
      <c r="D190" s="575"/>
      <c r="E190" s="575"/>
      <c r="F190" s="575"/>
      <c r="G190" s="575"/>
      <c r="H190" s="575"/>
      <c r="I190" s="576"/>
      <c r="J190" s="513">
        <v>120</v>
      </c>
      <c r="K190" s="513"/>
      <c r="L190" s="513"/>
      <c r="M190" s="513">
        <v>130</v>
      </c>
      <c r="N190" s="513"/>
      <c r="O190" s="513"/>
      <c r="P190" s="578">
        <f>P191+P193</f>
        <v>0</v>
      </c>
      <c r="Q190" s="578"/>
      <c r="R190" s="578"/>
      <c r="S190" s="578"/>
      <c r="T190" s="578"/>
      <c r="U190" s="578">
        <f>U191+U193</f>
        <v>0</v>
      </c>
      <c r="V190" s="578"/>
      <c r="W190" s="578"/>
      <c r="X190" s="578"/>
      <c r="Y190" s="578"/>
      <c r="Z190" s="578" t="s">
        <v>49</v>
      </c>
      <c r="AA190" s="578"/>
      <c r="AB190" s="578"/>
      <c r="AC190" s="578"/>
      <c r="AD190" s="578" t="s">
        <v>49</v>
      </c>
      <c r="AE190" s="578"/>
      <c r="AF190" s="578"/>
      <c r="AG190" s="578"/>
      <c r="AH190" s="501">
        <f>AH191+AH193</f>
        <v>0</v>
      </c>
      <c r="AI190" s="501"/>
      <c r="AJ190" s="501"/>
      <c r="AK190" s="501"/>
      <c r="AL190" s="501">
        <f>AL191+AL193</f>
        <v>0</v>
      </c>
      <c r="AM190" s="501"/>
      <c r="AN190" s="501"/>
      <c r="AO190" s="501"/>
      <c r="AP190" s="501">
        <f t="shared" ref="AP190" si="3">AP191+AP193</f>
        <v>0</v>
      </c>
      <c r="AQ190" s="501"/>
      <c r="AR190" s="501"/>
      <c r="AS190" s="501"/>
      <c r="AT190" s="8"/>
      <c r="AU190" s="8"/>
    </row>
    <row r="191" spans="1:47" hidden="1">
      <c r="A191" s="569" t="s">
        <v>290</v>
      </c>
      <c r="B191" s="570"/>
      <c r="C191" s="570"/>
      <c r="D191" s="570"/>
      <c r="E191" s="570"/>
      <c r="F191" s="570"/>
      <c r="G191" s="570"/>
      <c r="H191" s="570"/>
      <c r="I191" s="571"/>
      <c r="J191" s="501"/>
      <c r="K191" s="501"/>
      <c r="L191" s="501"/>
      <c r="M191" s="513">
        <v>130</v>
      </c>
      <c r="N191" s="513"/>
      <c r="O191" s="513"/>
      <c r="P191" s="578">
        <f>U191+AH191+AL191+AP191</f>
        <v>0</v>
      </c>
      <c r="Q191" s="578"/>
      <c r="R191" s="578"/>
      <c r="S191" s="578"/>
      <c r="T191" s="578"/>
      <c r="U191" s="578"/>
      <c r="V191" s="578"/>
      <c r="W191" s="578"/>
      <c r="X191" s="578"/>
      <c r="Y191" s="578"/>
      <c r="Z191" s="578" t="s">
        <v>49</v>
      </c>
      <c r="AA191" s="578"/>
      <c r="AB191" s="578"/>
      <c r="AC191" s="578"/>
      <c r="AD191" s="578" t="s">
        <v>49</v>
      </c>
      <c r="AE191" s="578"/>
      <c r="AF191" s="578"/>
      <c r="AG191" s="578"/>
      <c r="AH191" s="578"/>
      <c r="AI191" s="578"/>
      <c r="AJ191" s="578"/>
      <c r="AK191" s="578"/>
      <c r="AL191" s="501"/>
      <c r="AM191" s="501"/>
      <c r="AN191" s="501"/>
      <c r="AO191" s="501"/>
      <c r="AP191" s="501"/>
      <c r="AQ191" s="501"/>
      <c r="AR191" s="501"/>
      <c r="AS191" s="501"/>
      <c r="AT191" s="8"/>
      <c r="AU191" s="8"/>
    </row>
    <row r="192" spans="1:47" ht="12.75" hidden="1" customHeight="1">
      <c r="A192" s="563" t="s">
        <v>291</v>
      </c>
      <c r="B192" s="564"/>
      <c r="C192" s="564"/>
      <c r="D192" s="564"/>
      <c r="E192" s="564"/>
      <c r="F192" s="564"/>
      <c r="G192" s="564"/>
      <c r="H192" s="564"/>
      <c r="I192" s="565"/>
      <c r="J192" s="501"/>
      <c r="K192" s="501"/>
      <c r="L192" s="501"/>
      <c r="M192" s="513"/>
      <c r="N192" s="513"/>
      <c r="O192" s="513"/>
      <c r="P192" s="578"/>
      <c r="Q192" s="578"/>
      <c r="R192" s="578"/>
      <c r="S192" s="578"/>
      <c r="T192" s="578"/>
      <c r="U192" s="578"/>
      <c r="V192" s="578"/>
      <c r="W192" s="578"/>
      <c r="X192" s="578"/>
      <c r="Y192" s="578"/>
      <c r="Z192" s="578"/>
      <c r="AA192" s="578"/>
      <c r="AB192" s="578"/>
      <c r="AC192" s="578"/>
      <c r="AD192" s="578"/>
      <c r="AE192" s="578"/>
      <c r="AF192" s="578"/>
      <c r="AG192" s="578"/>
      <c r="AH192" s="578"/>
      <c r="AI192" s="578"/>
      <c r="AJ192" s="578"/>
      <c r="AK192" s="578"/>
      <c r="AL192" s="501"/>
      <c r="AM192" s="501"/>
      <c r="AN192" s="501"/>
      <c r="AO192" s="501"/>
      <c r="AP192" s="501"/>
      <c r="AQ192" s="501"/>
      <c r="AR192" s="501"/>
      <c r="AS192" s="501"/>
      <c r="AT192" s="8"/>
      <c r="AU192" s="8"/>
    </row>
    <row r="193" spans="1:47" ht="12.75" hidden="1" customHeight="1">
      <c r="A193" s="574" t="s">
        <v>292</v>
      </c>
      <c r="B193" s="575"/>
      <c r="C193" s="575"/>
      <c r="D193" s="575"/>
      <c r="E193" s="575"/>
      <c r="F193" s="575"/>
      <c r="G193" s="575"/>
      <c r="H193" s="575"/>
      <c r="I193" s="576"/>
      <c r="J193" s="501"/>
      <c r="K193" s="501"/>
      <c r="L193" s="501"/>
      <c r="M193" s="513">
        <v>130</v>
      </c>
      <c r="N193" s="513"/>
      <c r="O193" s="513"/>
      <c r="P193" s="578">
        <f>U193+AH193+AL193+AP193</f>
        <v>0</v>
      </c>
      <c r="Q193" s="578"/>
      <c r="R193" s="578"/>
      <c r="S193" s="578"/>
      <c r="T193" s="578"/>
      <c r="U193" s="515"/>
      <c r="V193" s="515"/>
      <c r="W193" s="515"/>
      <c r="X193" s="515"/>
      <c r="Y193" s="515"/>
      <c r="Z193" s="578" t="s">
        <v>49</v>
      </c>
      <c r="AA193" s="578"/>
      <c r="AB193" s="578"/>
      <c r="AC193" s="578"/>
      <c r="AD193" s="578" t="s">
        <v>49</v>
      </c>
      <c r="AE193" s="578"/>
      <c r="AF193" s="578"/>
      <c r="AG193" s="578"/>
      <c r="AH193" s="578"/>
      <c r="AI193" s="578"/>
      <c r="AJ193" s="578"/>
      <c r="AK193" s="578"/>
      <c r="AL193" s="501"/>
      <c r="AM193" s="501"/>
      <c r="AN193" s="501"/>
      <c r="AO193" s="501"/>
      <c r="AP193" s="501"/>
      <c r="AQ193" s="501"/>
      <c r="AR193" s="501"/>
      <c r="AS193" s="501"/>
      <c r="AT193" s="8"/>
      <c r="AU193" s="8"/>
    </row>
    <row r="194" spans="1:47" ht="25.5" hidden="1" customHeight="1">
      <c r="A194" s="574" t="s">
        <v>293</v>
      </c>
      <c r="B194" s="575"/>
      <c r="C194" s="575"/>
      <c r="D194" s="575"/>
      <c r="E194" s="575"/>
      <c r="F194" s="575"/>
      <c r="G194" s="575"/>
      <c r="H194" s="575"/>
      <c r="I194" s="576"/>
      <c r="J194" s="513">
        <v>130</v>
      </c>
      <c r="K194" s="513"/>
      <c r="L194" s="513"/>
      <c r="M194" s="513">
        <v>140</v>
      </c>
      <c r="N194" s="513"/>
      <c r="O194" s="513"/>
      <c r="P194" s="578">
        <f>AL194</f>
        <v>0</v>
      </c>
      <c r="Q194" s="578"/>
      <c r="R194" s="578"/>
      <c r="S194" s="578"/>
      <c r="T194" s="578"/>
      <c r="U194" s="578" t="s">
        <v>49</v>
      </c>
      <c r="V194" s="578"/>
      <c r="W194" s="578"/>
      <c r="X194" s="578"/>
      <c r="Y194" s="578"/>
      <c r="Z194" s="578" t="s">
        <v>49</v>
      </c>
      <c r="AA194" s="578"/>
      <c r="AB194" s="578"/>
      <c r="AC194" s="578"/>
      <c r="AD194" s="578" t="s">
        <v>49</v>
      </c>
      <c r="AE194" s="578"/>
      <c r="AF194" s="578"/>
      <c r="AG194" s="578"/>
      <c r="AH194" s="501" t="s">
        <v>49</v>
      </c>
      <c r="AI194" s="501"/>
      <c r="AJ194" s="501"/>
      <c r="AK194" s="501"/>
      <c r="AL194" s="501"/>
      <c r="AM194" s="501"/>
      <c r="AN194" s="501"/>
      <c r="AO194" s="501"/>
      <c r="AP194" s="501" t="s">
        <v>49</v>
      </c>
      <c r="AQ194" s="501"/>
      <c r="AR194" s="501"/>
      <c r="AS194" s="501"/>
      <c r="AT194" s="8"/>
      <c r="AU194" s="8"/>
    </row>
    <row r="195" spans="1:47" ht="51" hidden="1" customHeight="1">
      <c r="A195" s="574" t="s">
        <v>294</v>
      </c>
      <c r="B195" s="575"/>
      <c r="C195" s="575"/>
      <c r="D195" s="575"/>
      <c r="E195" s="575"/>
      <c r="F195" s="575"/>
      <c r="G195" s="575"/>
      <c r="H195" s="575"/>
      <c r="I195" s="576"/>
      <c r="J195" s="513">
        <v>140</v>
      </c>
      <c r="K195" s="513"/>
      <c r="L195" s="513"/>
      <c r="M195" s="513">
        <v>150</v>
      </c>
      <c r="N195" s="513"/>
      <c r="O195" s="513"/>
      <c r="P195" s="578">
        <f>AL195</f>
        <v>0</v>
      </c>
      <c r="Q195" s="578"/>
      <c r="R195" s="578"/>
      <c r="S195" s="578"/>
      <c r="T195" s="578"/>
      <c r="U195" s="578" t="s">
        <v>49</v>
      </c>
      <c r="V195" s="578"/>
      <c r="W195" s="578"/>
      <c r="X195" s="578"/>
      <c r="Y195" s="578"/>
      <c r="Z195" s="578" t="s">
        <v>49</v>
      </c>
      <c r="AA195" s="578"/>
      <c r="AB195" s="578"/>
      <c r="AC195" s="578"/>
      <c r="AD195" s="578" t="s">
        <v>49</v>
      </c>
      <c r="AE195" s="578"/>
      <c r="AF195" s="578"/>
      <c r="AG195" s="578"/>
      <c r="AH195" s="501" t="s">
        <v>49</v>
      </c>
      <c r="AI195" s="501"/>
      <c r="AJ195" s="501"/>
      <c r="AK195" s="501"/>
      <c r="AL195" s="501"/>
      <c r="AM195" s="501"/>
      <c r="AN195" s="501"/>
      <c r="AO195" s="501"/>
      <c r="AP195" s="501" t="s">
        <v>49</v>
      </c>
      <c r="AQ195" s="501"/>
      <c r="AR195" s="501"/>
      <c r="AS195" s="501"/>
      <c r="AT195" s="8"/>
      <c r="AU195" s="8"/>
    </row>
    <row r="196" spans="1:47" hidden="1">
      <c r="A196" s="574" t="s">
        <v>295</v>
      </c>
      <c r="B196" s="575"/>
      <c r="C196" s="575"/>
      <c r="D196" s="575"/>
      <c r="E196" s="575"/>
      <c r="F196" s="575"/>
      <c r="G196" s="575"/>
      <c r="H196" s="575"/>
      <c r="I196" s="576"/>
      <c r="J196" s="513">
        <v>150</v>
      </c>
      <c r="K196" s="513"/>
      <c r="L196" s="513"/>
      <c r="M196" s="554">
        <v>180</v>
      </c>
      <c r="N196" s="555"/>
      <c r="O196" s="556"/>
      <c r="P196" s="548">
        <f>AD196+Z196</f>
        <v>0</v>
      </c>
      <c r="Q196" s="549"/>
      <c r="R196" s="549"/>
      <c r="S196" s="549"/>
      <c r="T196" s="550"/>
      <c r="U196" s="548" t="s">
        <v>49</v>
      </c>
      <c r="V196" s="549"/>
      <c r="W196" s="549"/>
      <c r="X196" s="549"/>
      <c r="Y196" s="550"/>
      <c r="Z196" s="548"/>
      <c r="AA196" s="549"/>
      <c r="AB196" s="549"/>
      <c r="AC196" s="550"/>
      <c r="AD196" s="548"/>
      <c r="AE196" s="549"/>
      <c r="AF196" s="549"/>
      <c r="AG196" s="550"/>
      <c r="AH196" s="508" t="s">
        <v>49</v>
      </c>
      <c r="AI196" s="509"/>
      <c r="AJ196" s="509"/>
      <c r="AK196" s="510"/>
      <c r="AL196" s="508" t="s">
        <v>49</v>
      </c>
      <c r="AM196" s="509"/>
      <c r="AN196" s="509"/>
      <c r="AO196" s="510"/>
      <c r="AP196" s="508" t="s">
        <v>49</v>
      </c>
      <c r="AQ196" s="509"/>
      <c r="AR196" s="509"/>
      <c r="AS196" s="510"/>
      <c r="AT196" s="8"/>
      <c r="AU196" s="8"/>
    </row>
    <row r="197" spans="1:47" hidden="1">
      <c r="A197" s="574" t="s">
        <v>296</v>
      </c>
      <c r="B197" s="575"/>
      <c r="C197" s="575"/>
      <c r="D197" s="575"/>
      <c r="E197" s="575"/>
      <c r="F197" s="575"/>
      <c r="G197" s="575"/>
      <c r="H197" s="575"/>
      <c r="I197" s="576"/>
      <c r="J197" s="513">
        <v>160</v>
      </c>
      <c r="K197" s="513"/>
      <c r="L197" s="513"/>
      <c r="M197" s="554">
        <v>180</v>
      </c>
      <c r="N197" s="555"/>
      <c r="O197" s="556"/>
      <c r="P197" s="548">
        <f>AL197+AP197</f>
        <v>0</v>
      </c>
      <c r="Q197" s="549"/>
      <c r="R197" s="549"/>
      <c r="S197" s="549"/>
      <c r="T197" s="550"/>
      <c r="U197" s="548" t="s">
        <v>49</v>
      </c>
      <c r="V197" s="549"/>
      <c r="W197" s="549"/>
      <c r="X197" s="549"/>
      <c r="Y197" s="550"/>
      <c r="Z197" s="548" t="s">
        <v>49</v>
      </c>
      <c r="AA197" s="549"/>
      <c r="AB197" s="549"/>
      <c r="AC197" s="550"/>
      <c r="AD197" s="548" t="s">
        <v>49</v>
      </c>
      <c r="AE197" s="549"/>
      <c r="AF197" s="549"/>
      <c r="AG197" s="550"/>
      <c r="AH197" s="508" t="s">
        <v>49</v>
      </c>
      <c r="AI197" s="509"/>
      <c r="AJ197" s="509"/>
      <c r="AK197" s="510"/>
      <c r="AL197" s="508"/>
      <c r="AM197" s="509"/>
      <c r="AN197" s="509"/>
      <c r="AO197" s="510"/>
      <c r="AP197" s="508"/>
      <c r="AQ197" s="509"/>
      <c r="AR197" s="509"/>
      <c r="AS197" s="510"/>
      <c r="AT197" s="8"/>
      <c r="AU197" s="8"/>
    </row>
    <row r="198" spans="1:47" hidden="1">
      <c r="A198" s="574" t="s">
        <v>297</v>
      </c>
      <c r="B198" s="575"/>
      <c r="C198" s="575"/>
      <c r="D198" s="575"/>
      <c r="E198" s="575"/>
      <c r="F198" s="575"/>
      <c r="G198" s="575"/>
      <c r="H198" s="575"/>
      <c r="I198" s="576"/>
      <c r="J198" s="513">
        <v>180</v>
      </c>
      <c r="K198" s="513"/>
      <c r="L198" s="513"/>
      <c r="M198" s="508" t="s">
        <v>49</v>
      </c>
      <c r="N198" s="509"/>
      <c r="O198" s="510"/>
      <c r="P198" s="548">
        <f>P199+P201</f>
        <v>0</v>
      </c>
      <c r="Q198" s="549"/>
      <c r="R198" s="549"/>
      <c r="S198" s="549"/>
      <c r="T198" s="550"/>
      <c r="U198" s="548" t="s">
        <v>49</v>
      </c>
      <c r="V198" s="549"/>
      <c r="W198" s="549"/>
      <c r="X198" s="549"/>
      <c r="Y198" s="550"/>
      <c r="Z198" s="548" t="s">
        <v>49</v>
      </c>
      <c r="AA198" s="549"/>
      <c r="AB198" s="549"/>
      <c r="AC198" s="550"/>
      <c r="AD198" s="548" t="s">
        <v>49</v>
      </c>
      <c r="AE198" s="549"/>
      <c r="AF198" s="549"/>
      <c r="AG198" s="550"/>
      <c r="AH198" s="508" t="s">
        <v>49</v>
      </c>
      <c r="AI198" s="509"/>
      <c r="AJ198" s="509"/>
      <c r="AK198" s="510"/>
      <c r="AL198" s="508">
        <f>AL199+AL201</f>
        <v>0</v>
      </c>
      <c r="AM198" s="509"/>
      <c r="AN198" s="509"/>
      <c r="AO198" s="510"/>
      <c r="AP198" s="508" t="s">
        <v>49</v>
      </c>
      <c r="AQ198" s="509"/>
      <c r="AR198" s="509"/>
      <c r="AS198" s="510"/>
      <c r="AT198" s="8"/>
      <c r="AU198" s="8"/>
    </row>
    <row r="199" spans="1:47" hidden="1">
      <c r="A199" s="569" t="s">
        <v>298</v>
      </c>
      <c r="B199" s="570"/>
      <c r="C199" s="570"/>
      <c r="D199" s="570"/>
      <c r="E199" s="570"/>
      <c r="F199" s="570"/>
      <c r="G199" s="570"/>
      <c r="H199" s="570"/>
      <c r="I199" s="571"/>
      <c r="J199" s="523"/>
      <c r="K199" s="524"/>
      <c r="L199" s="525"/>
      <c r="M199" s="535">
        <v>410</v>
      </c>
      <c r="N199" s="572"/>
      <c r="O199" s="536"/>
      <c r="P199" s="557">
        <f>AL199</f>
        <v>0</v>
      </c>
      <c r="Q199" s="558"/>
      <c r="R199" s="558"/>
      <c r="S199" s="558"/>
      <c r="T199" s="559"/>
      <c r="U199" s="557" t="s">
        <v>49</v>
      </c>
      <c r="V199" s="558"/>
      <c r="W199" s="558"/>
      <c r="X199" s="558"/>
      <c r="Y199" s="559"/>
      <c r="Z199" s="557" t="s">
        <v>49</v>
      </c>
      <c r="AA199" s="558"/>
      <c r="AB199" s="558"/>
      <c r="AC199" s="559"/>
      <c r="AD199" s="557" t="s">
        <v>49</v>
      </c>
      <c r="AE199" s="558"/>
      <c r="AF199" s="558"/>
      <c r="AG199" s="559"/>
      <c r="AH199" s="523" t="s">
        <v>49</v>
      </c>
      <c r="AI199" s="524"/>
      <c r="AJ199" s="524"/>
      <c r="AK199" s="525"/>
      <c r="AL199" s="523"/>
      <c r="AM199" s="524"/>
      <c r="AN199" s="524"/>
      <c r="AO199" s="525"/>
      <c r="AP199" s="523" t="s">
        <v>49</v>
      </c>
      <c r="AQ199" s="524"/>
      <c r="AR199" s="524"/>
      <c r="AS199" s="525"/>
      <c r="AT199" s="8"/>
      <c r="AU199" s="8"/>
    </row>
    <row r="200" spans="1:47" ht="12.75" hidden="1" customHeight="1">
      <c r="A200" s="563" t="s">
        <v>299</v>
      </c>
      <c r="B200" s="564"/>
      <c r="C200" s="564"/>
      <c r="D200" s="564"/>
      <c r="E200" s="564"/>
      <c r="F200" s="564"/>
      <c r="G200" s="564"/>
      <c r="H200" s="564"/>
      <c r="I200" s="565"/>
      <c r="J200" s="526"/>
      <c r="K200" s="527"/>
      <c r="L200" s="528"/>
      <c r="M200" s="537"/>
      <c r="N200" s="573"/>
      <c r="O200" s="538"/>
      <c r="P200" s="560"/>
      <c r="Q200" s="561"/>
      <c r="R200" s="561"/>
      <c r="S200" s="561"/>
      <c r="T200" s="562"/>
      <c r="U200" s="560"/>
      <c r="V200" s="561"/>
      <c r="W200" s="561"/>
      <c r="X200" s="561"/>
      <c r="Y200" s="562"/>
      <c r="Z200" s="560"/>
      <c r="AA200" s="561"/>
      <c r="AB200" s="561"/>
      <c r="AC200" s="562"/>
      <c r="AD200" s="560"/>
      <c r="AE200" s="561"/>
      <c r="AF200" s="561"/>
      <c r="AG200" s="562"/>
      <c r="AH200" s="526"/>
      <c r="AI200" s="527"/>
      <c r="AJ200" s="527"/>
      <c r="AK200" s="528"/>
      <c r="AL200" s="526"/>
      <c r="AM200" s="527"/>
      <c r="AN200" s="527"/>
      <c r="AO200" s="528"/>
      <c r="AP200" s="526"/>
      <c r="AQ200" s="527"/>
      <c r="AR200" s="527"/>
      <c r="AS200" s="528"/>
      <c r="AT200" s="8"/>
      <c r="AU200" s="8"/>
    </row>
    <row r="201" spans="1:47" hidden="1">
      <c r="A201" s="574" t="s">
        <v>300</v>
      </c>
      <c r="B201" s="575"/>
      <c r="C201" s="575"/>
      <c r="D201" s="575"/>
      <c r="E201" s="575"/>
      <c r="F201" s="575"/>
      <c r="G201" s="575"/>
      <c r="H201" s="575"/>
      <c r="I201" s="576"/>
      <c r="J201" s="508"/>
      <c r="K201" s="509"/>
      <c r="L201" s="510"/>
      <c r="M201" s="554">
        <v>440</v>
      </c>
      <c r="N201" s="555"/>
      <c r="O201" s="556"/>
      <c r="P201" s="548">
        <f>AL201</f>
        <v>0</v>
      </c>
      <c r="Q201" s="549"/>
      <c r="R201" s="549"/>
      <c r="S201" s="549"/>
      <c r="T201" s="550"/>
      <c r="U201" s="548" t="s">
        <v>49</v>
      </c>
      <c r="V201" s="549"/>
      <c r="W201" s="549"/>
      <c r="X201" s="549"/>
      <c r="Y201" s="550"/>
      <c r="Z201" s="548" t="s">
        <v>49</v>
      </c>
      <c r="AA201" s="549"/>
      <c r="AB201" s="549"/>
      <c r="AC201" s="550"/>
      <c r="AD201" s="548" t="s">
        <v>49</v>
      </c>
      <c r="AE201" s="549"/>
      <c r="AF201" s="549"/>
      <c r="AG201" s="550"/>
      <c r="AH201" s="508" t="s">
        <v>49</v>
      </c>
      <c r="AI201" s="509"/>
      <c r="AJ201" s="509"/>
      <c r="AK201" s="510"/>
      <c r="AL201" s="508"/>
      <c r="AM201" s="509"/>
      <c r="AN201" s="509"/>
      <c r="AO201" s="510"/>
      <c r="AP201" s="508" t="s">
        <v>49</v>
      </c>
      <c r="AQ201" s="509"/>
      <c r="AR201" s="509"/>
      <c r="AS201" s="510"/>
      <c r="AT201" s="8"/>
      <c r="AU201" s="8"/>
    </row>
    <row r="202" spans="1:47" hidden="1">
      <c r="A202" s="551" t="s">
        <v>50</v>
      </c>
      <c r="B202" s="552"/>
      <c r="C202" s="552"/>
      <c r="D202" s="552"/>
      <c r="E202" s="552"/>
      <c r="F202" s="552"/>
      <c r="G202" s="552"/>
      <c r="H202" s="552"/>
      <c r="I202" s="553"/>
      <c r="J202" s="554">
        <v>200</v>
      </c>
      <c r="K202" s="555"/>
      <c r="L202" s="556"/>
      <c r="M202" s="508" t="s">
        <v>49</v>
      </c>
      <c r="N202" s="509"/>
      <c r="O202" s="510"/>
      <c r="P202" s="548">
        <f>SUM(U202:AS202)</f>
        <v>0</v>
      </c>
      <c r="Q202" s="549"/>
      <c r="R202" s="549"/>
      <c r="S202" s="549"/>
      <c r="T202" s="550"/>
      <c r="U202" s="548">
        <f>U203+U212+U217+U220+U225</f>
        <v>0</v>
      </c>
      <c r="V202" s="549"/>
      <c r="W202" s="549"/>
      <c r="X202" s="549"/>
      <c r="Y202" s="550"/>
      <c r="Z202" s="548">
        <f>Z203+Z212+Z217+Z220+Z225</f>
        <v>0</v>
      </c>
      <c r="AA202" s="549"/>
      <c r="AB202" s="549"/>
      <c r="AC202" s="550"/>
      <c r="AD202" s="548">
        <f>AD203+AD212+AD217+AD220+AD225</f>
        <v>0</v>
      </c>
      <c r="AE202" s="549"/>
      <c r="AF202" s="549"/>
      <c r="AG202" s="550"/>
      <c r="AH202" s="548">
        <f>AH203+AH212+AH217+AH220+AH225</f>
        <v>0</v>
      </c>
      <c r="AI202" s="549"/>
      <c r="AJ202" s="549"/>
      <c r="AK202" s="550"/>
      <c r="AL202" s="548">
        <f>AL203+AL212+AL217+AL220+AL225</f>
        <v>0</v>
      </c>
      <c r="AM202" s="549"/>
      <c r="AN202" s="549"/>
      <c r="AO202" s="550"/>
      <c r="AP202" s="548">
        <f>AP203+AP212+AP217+AP220+AP225</f>
        <v>0</v>
      </c>
      <c r="AQ202" s="549"/>
      <c r="AR202" s="549"/>
      <c r="AS202" s="550"/>
      <c r="AT202" s="8"/>
      <c r="AU202" s="8"/>
    </row>
    <row r="203" spans="1:47" hidden="1">
      <c r="A203" s="569" t="s">
        <v>301</v>
      </c>
      <c r="B203" s="570"/>
      <c r="C203" s="570"/>
      <c r="D203" s="570"/>
      <c r="E203" s="570"/>
      <c r="F203" s="570"/>
      <c r="G203" s="570"/>
      <c r="H203" s="570"/>
      <c r="I203" s="571"/>
      <c r="J203" s="535">
        <v>210</v>
      </c>
      <c r="K203" s="572"/>
      <c r="L203" s="536"/>
      <c r="M203" s="535">
        <v>100</v>
      </c>
      <c r="N203" s="572"/>
      <c r="O203" s="536"/>
      <c r="P203" s="557">
        <f t="shared" ref="P203:P228" si="4">SUM(U203:AS203)</f>
        <v>0</v>
      </c>
      <c r="Q203" s="558"/>
      <c r="R203" s="558"/>
      <c r="S203" s="558"/>
      <c r="T203" s="559"/>
      <c r="U203" s="557">
        <f>U205</f>
        <v>0</v>
      </c>
      <c r="V203" s="558"/>
      <c r="W203" s="558"/>
      <c r="X203" s="558"/>
      <c r="Y203" s="559"/>
      <c r="Z203" s="557">
        <f>Z205</f>
        <v>0</v>
      </c>
      <c r="AA203" s="558"/>
      <c r="AB203" s="558"/>
      <c r="AC203" s="559"/>
      <c r="AD203" s="557">
        <f>AD205</f>
        <v>0</v>
      </c>
      <c r="AE203" s="558"/>
      <c r="AF203" s="558"/>
      <c r="AG203" s="559"/>
      <c r="AH203" s="523">
        <f>AH205</f>
        <v>0</v>
      </c>
      <c r="AI203" s="524"/>
      <c r="AJ203" s="524"/>
      <c r="AK203" s="525"/>
      <c r="AL203" s="523">
        <f>AL205</f>
        <v>0</v>
      </c>
      <c r="AM203" s="524"/>
      <c r="AN203" s="524"/>
      <c r="AO203" s="525"/>
      <c r="AP203" s="523">
        <f>AP205</f>
        <v>0</v>
      </c>
      <c r="AQ203" s="524"/>
      <c r="AR203" s="524"/>
      <c r="AS203" s="525"/>
      <c r="AT203" s="8"/>
      <c r="AU203" s="8"/>
    </row>
    <row r="204" spans="1:47" ht="12.75" hidden="1" customHeight="1">
      <c r="A204" s="563" t="s">
        <v>302</v>
      </c>
      <c r="B204" s="564"/>
      <c r="C204" s="564"/>
      <c r="D204" s="564"/>
      <c r="E204" s="564"/>
      <c r="F204" s="564"/>
      <c r="G204" s="564"/>
      <c r="H204" s="564"/>
      <c r="I204" s="565"/>
      <c r="J204" s="537"/>
      <c r="K204" s="573"/>
      <c r="L204" s="538"/>
      <c r="M204" s="537"/>
      <c r="N204" s="573"/>
      <c r="O204" s="538"/>
      <c r="P204" s="560">
        <f t="shared" si="4"/>
        <v>0</v>
      </c>
      <c r="Q204" s="561"/>
      <c r="R204" s="561"/>
      <c r="S204" s="561"/>
      <c r="T204" s="562"/>
      <c r="U204" s="560"/>
      <c r="V204" s="561"/>
      <c r="W204" s="561"/>
      <c r="X204" s="561"/>
      <c r="Y204" s="562"/>
      <c r="Z204" s="560"/>
      <c r="AA204" s="561"/>
      <c r="AB204" s="561"/>
      <c r="AC204" s="562"/>
      <c r="AD204" s="560"/>
      <c r="AE204" s="561"/>
      <c r="AF204" s="561"/>
      <c r="AG204" s="562"/>
      <c r="AH204" s="526"/>
      <c r="AI204" s="527"/>
      <c r="AJ204" s="527"/>
      <c r="AK204" s="528"/>
      <c r="AL204" s="526"/>
      <c r="AM204" s="527"/>
      <c r="AN204" s="527"/>
      <c r="AO204" s="528"/>
      <c r="AP204" s="526"/>
      <c r="AQ204" s="527"/>
      <c r="AR204" s="527"/>
      <c r="AS204" s="528"/>
      <c r="AT204" s="8"/>
      <c r="AU204" s="8"/>
    </row>
    <row r="205" spans="1:47" hidden="1">
      <c r="A205" s="569" t="s">
        <v>303</v>
      </c>
      <c r="B205" s="570"/>
      <c r="C205" s="570"/>
      <c r="D205" s="570"/>
      <c r="E205" s="570"/>
      <c r="F205" s="570"/>
      <c r="G205" s="570"/>
      <c r="H205" s="570"/>
      <c r="I205" s="571"/>
      <c r="J205" s="535">
        <v>211</v>
      </c>
      <c r="K205" s="572"/>
      <c r="L205" s="536"/>
      <c r="M205" s="535">
        <v>110</v>
      </c>
      <c r="N205" s="572"/>
      <c r="O205" s="536"/>
      <c r="P205" s="557">
        <f t="shared" si="4"/>
        <v>0</v>
      </c>
      <c r="Q205" s="558"/>
      <c r="R205" s="558"/>
      <c r="S205" s="558"/>
      <c r="T205" s="559"/>
      <c r="U205" s="557">
        <f>SUM(U207:Y211)</f>
        <v>0</v>
      </c>
      <c r="V205" s="558"/>
      <c r="W205" s="558"/>
      <c r="X205" s="558"/>
      <c r="Y205" s="559"/>
      <c r="Z205" s="557">
        <f>SUM(Z207:AC211)</f>
        <v>0</v>
      </c>
      <c r="AA205" s="558"/>
      <c r="AB205" s="558"/>
      <c r="AC205" s="559"/>
      <c r="AD205" s="557">
        <f>SUM(AD207:AG211)</f>
        <v>0</v>
      </c>
      <c r="AE205" s="558"/>
      <c r="AF205" s="558"/>
      <c r="AG205" s="559"/>
      <c r="AH205" s="523">
        <f>SUM(AH207:AK211)</f>
        <v>0</v>
      </c>
      <c r="AI205" s="524"/>
      <c r="AJ205" s="524"/>
      <c r="AK205" s="525"/>
      <c r="AL205" s="523">
        <f>SUM(AL207:AO211)</f>
        <v>0</v>
      </c>
      <c r="AM205" s="524"/>
      <c r="AN205" s="524"/>
      <c r="AO205" s="525"/>
      <c r="AP205" s="523">
        <f>SUM(AP207:AS211)</f>
        <v>0</v>
      </c>
      <c r="AQ205" s="524"/>
      <c r="AR205" s="524"/>
      <c r="AS205" s="525"/>
      <c r="AT205" s="8"/>
      <c r="AU205" s="8"/>
    </row>
    <row r="206" spans="1:47" ht="25.5" hidden="1" customHeight="1">
      <c r="A206" s="563" t="s">
        <v>304</v>
      </c>
      <c r="B206" s="564"/>
      <c r="C206" s="564"/>
      <c r="D206" s="564"/>
      <c r="E206" s="564"/>
      <c r="F206" s="564"/>
      <c r="G206" s="564"/>
      <c r="H206" s="564"/>
      <c r="I206" s="565"/>
      <c r="J206" s="537"/>
      <c r="K206" s="573"/>
      <c r="L206" s="538"/>
      <c r="M206" s="537"/>
      <c r="N206" s="573"/>
      <c r="O206" s="538"/>
      <c r="P206" s="560">
        <f t="shared" si="4"/>
        <v>0</v>
      </c>
      <c r="Q206" s="561"/>
      <c r="R206" s="561"/>
      <c r="S206" s="561"/>
      <c r="T206" s="562"/>
      <c r="U206" s="560"/>
      <c r="V206" s="561"/>
      <c r="W206" s="561"/>
      <c r="X206" s="561"/>
      <c r="Y206" s="562"/>
      <c r="Z206" s="560"/>
      <c r="AA206" s="561"/>
      <c r="AB206" s="561"/>
      <c r="AC206" s="562"/>
      <c r="AD206" s="560"/>
      <c r="AE206" s="561"/>
      <c r="AF206" s="561"/>
      <c r="AG206" s="562"/>
      <c r="AH206" s="526"/>
      <c r="AI206" s="527"/>
      <c r="AJ206" s="527"/>
      <c r="AK206" s="528"/>
      <c r="AL206" s="526"/>
      <c r="AM206" s="527"/>
      <c r="AN206" s="527"/>
      <c r="AO206" s="528"/>
      <c r="AP206" s="526"/>
      <c r="AQ206" s="527"/>
      <c r="AR206" s="527"/>
      <c r="AS206" s="528"/>
      <c r="AT206" s="8"/>
      <c r="AU206" s="8"/>
    </row>
    <row r="207" spans="1:47" hidden="1">
      <c r="A207" s="569" t="s">
        <v>305</v>
      </c>
      <c r="B207" s="570"/>
      <c r="C207" s="570"/>
      <c r="D207" s="570"/>
      <c r="E207" s="570"/>
      <c r="F207" s="570"/>
      <c r="G207" s="570"/>
      <c r="H207" s="570"/>
      <c r="I207" s="571"/>
      <c r="J207" s="523"/>
      <c r="K207" s="524"/>
      <c r="L207" s="525"/>
      <c r="M207" s="535">
        <v>111</v>
      </c>
      <c r="N207" s="572"/>
      <c r="O207" s="536"/>
      <c r="P207" s="557">
        <f t="shared" si="4"/>
        <v>0</v>
      </c>
      <c r="Q207" s="558"/>
      <c r="R207" s="558"/>
      <c r="S207" s="558"/>
      <c r="T207" s="559"/>
      <c r="U207" s="529"/>
      <c r="V207" s="530"/>
      <c r="W207" s="530"/>
      <c r="X207" s="530"/>
      <c r="Y207" s="531"/>
      <c r="Z207" s="557"/>
      <c r="AA207" s="558"/>
      <c r="AB207" s="558"/>
      <c r="AC207" s="559"/>
      <c r="AD207" s="557"/>
      <c r="AE207" s="558"/>
      <c r="AF207" s="558"/>
      <c r="AG207" s="559"/>
      <c r="AH207" s="557"/>
      <c r="AI207" s="558"/>
      <c r="AJ207" s="558"/>
      <c r="AK207" s="559"/>
      <c r="AL207" s="523"/>
      <c r="AM207" s="524"/>
      <c r="AN207" s="524"/>
      <c r="AO207" s="525"/>
      <c r="AP207" s="523"/>
      <c r="AQ207" s="524"/>
      <c r="AR207" s="524"/>
      <c r="AS207" s="525"/>
      <c r="AT207" s="8"/>
      <c r="AU207" s="8"/>
    </row>
    <row r="208" spans="1:47" ht="12.75" hidden="1" customHeight="1">
      <c r="A208" s="563" t="s">
        <v>306</v>
      </c>
      <c r="B208" s="564"/>
      <c r="C208" s="564"/>
      <c r="D208" s="564"/>
      <c r="E208" s="564"/>
      <c r="F208" s="564"/>
      <c r="G208" s="564"/>
      <c r="H208" s="564"/>
      <c r="I208" s="565"/>
      <c r="J208" s="526"/>
      <c r="K208" s="527"/>
      <c r="L208" s="528"/>
      <c r="M208" s="537"/>
      <c r="N208" s="573"/>
      <c r="O208" s="538"/>
      <c r="P208" s="560">
        <f t="shared" si="4"/>
        <v>0</v>
      </c>
      <c r="Q208" s="561"/>
      <c r="R208" s="561"/>
      <c r="S208" s="561"/>
      <c r="T208" s="562"/>
      <c r="U208" s="532"/>
      <c r="V208" s="533"/>
      <c r="W208" s="533"/>
      <c r="X208" s="533"/>
      <c r="Y208" s="534"/>
      <c r="Z208" s="560"/>
      <c r="AA208" s="561"/>
      <c r="AB208" s="561"/>
      <c r="AC208" s="562"/>
      <c r="AD208" s="560"/>
      <c r="AE208" s="561"/>
      <c r="AF208" s="561"/>
      <c r="AG208" s="562"/>
      <c r="AH208" s="560"/>
      <c r="AI208" s="561"/>
      <c r="AJ208" s="561"/>
      <c r="AK208" s="562"/>
      <c r="AL208" s="526"/>
      <c r="AM208" s="527"/>
      <c r="AN208" s="527"/>
      <c r="AO208" s="528"/>
      <c r="AP208" s="526"/>
      <c r="AQ208" s="527"/>
      <c r="AR208" s="527"/>
      <c r="AS208" s="528"/>
      <c r="AT208" s="8"/>
      <c r="AU208" s="8"/>
    </row>
    <row r="209" spans="1:47" ht="25.5" hidden="1" customHeight="1">
      <c r="A209" s="574" t="s">
        <v>307</v>
      </c>
      <c r="B209" s="575"/>
      <c r="C209" s="575"/>
      <c r="D209" s="575"/>
      <c r="E209" s="575"/>
      <c r="F209" s="575"/>
      <c r="G209" s="575"/>
      <c r="H209" s="575"/>
      <c r="I209" s="576"/>
      <c r="J209" s="508"/>
      <c r="K209" s="509"/>
      <c r="L209" s="510"/>
      <c r="M209" s="554">
        <v>112</v>
      </c>
      <c r="N209" s="555"/>
      <c r="O209" s="556"/>
      <c r="P209" s="548">
        <f t="shared" si="4"/>
        <v>0</v>
      </c>
      <c r="Q209" s="549"/>
      <c r="R209" s="549"/>
      <c r="S209" s="549"/>
      <c r="T209" s="550"/>
      <c r="U209" s="548"/>
      <c r="V209" s="549"/>
      <c r="W209" s="549"/>
      <c r="X209" s="549"/>
      <c r="Y209" s="550"/>
      <c r="Z209" s="548"/>
      <c r="AA209" s="549"/>
      <c r="AB209" s="549"/>
      <c r="AC209" s="550"/>
      <c r="AD209" s="548"/>
      <c r="AE209" s="549"/>
      <c r="AF209" s="549"/>
      <c r="AG209" s="550"/>
      <c r="AH209" s="548"/>
      <c r="AI209" s="549"/>
      <c r="AJ209" s="549"/>
      <c r="AK209" s="550"/>
      <c r="AL209" s="548"/>
      <c r="AM209" s="549"/>
      <c r="AN209" s="549"/>
      <c r="AO209" s="550"/>
      <c r="AP209" s="548"/>
      <c r="AQ209" s="549"/>
      <c r="AR209" s="549"/>
      <c r="AS209" s="550"/>
      <c r="AT209" s="8"/>
      <c r="AU209" s="8"/>
    </row>
    <row r="210" spans="1:47" ht="51" hidden="1" customHeight="1">
      <c r="A210" s="574" t="s">
        <v>308</v>
      </c>
      <c r="B210" s="575"/>
      <c r="C210" s="575"/>
      <c r="D210" s="575"/>
      <c r="E210" s="575"/>
      <c r="F210" s="575"/>
      <c r="G210" s="575"/>
      <c r="H210" s="575"/>
      <c r="I210" s="576"/>
      <c r="J210" s="508"/>
      <c r="K210" s="509"/>
      <c r="L210" s="510"/>
      <c r="M210" s="554">
        <v>113</v>
      </c>
      <c r="N210" s="555"/>
      <c r="O210" s="556"/>
      <c r="P210" s="548">
        <f t="shared" si="4"/>
        <v>0</v>
      </c>
      <c r="Q210" s="549"/>
      <c r="R210" s="549"/>
      <c r="S210" s="549"/>
      <c r="T210" s="550"/>
      <c r="U210" s="548"/>
      <c r="V210" s="549"/>
      <c r="W210" s="549"/>
      <c r="X210" s="549"/>
      <c r="Y210" s="550"/>
      <c r="Z210" s="548"/>
      <c r="AA210" s="549"/>
      <c r="AB210" s="549"/>
      <c r="AC210" s="550"/>
      <c r="AD210" s="548"/>
      <c r="AE210" s="549"/>
      <c r="AF210" s="549"/>
      <c r="AG210" s="550"/>
      <c r="AH210" s="548"/>
      <c r="AI210" s="549"/>
      <c r="AJ210" s="549"/>
      <c r="AK210" s="550"/>
      <c r="AL210" s="548"/>
      <c r="AM210" s="549"/>
      <c r="AN210" s="549"/>
      <c r="AO210" s="550"/>
      <c r="AP210" s="548"/>
      <c r="AQ210" s="549"/>
      <c r="AR210" s="549"/>
      <c r="AS210" s="550"/>
      <c r="AT210" s="8"/>
      <c r="AU210" s="8"/>
    </row>
    <row r="211" spans="1:47" ht="51" hidden="1" customHeight="1">
      <c r="A211" s="574" t="s">
        <v>309</v>
      </c>
      <c r="B211" s="575"/>
      <c r="C211" s="575"/>
      <c r="D211" s="575"/>
      <c r="E211" s="575"/>
      <c r="F211" s="575"/>
      <c r="G211" s="575"/>
      <c r="H211" s="575"/>
      <c r="I211" s="576"/>
      <c r="J211" s="508"/>
      <c r="K211" s="509"/>
      <c r="L211" s="510"/>
      <c r="M211" s="554">
        <v>119</v>
      </c>
      <c r="N211" s="555"/>
      <c r="O211" s="556"/>
      <c r="P211" s="548">
        <f t="shared" si="4"/>
        <v>0</v>
      </c>
      <c r="Q211" s="549"/>
      <c r="R211" s="549"/>
      <c r="S211" s="549"/>
      <c r="T211" s="550"/>
      <c r="U211" s="548"/>
      <c r="V211" s="549"/>
      <c r="W211" s="549"/>
      <c r="X211" s="549"/>
      <c r="Y211" s="550"/>
      <c r="Z211" s="548"/>
      <c r="AA211" s="549"/>
      <c r="AB211" s="549"/>
      <c r="AC211" s="550"/>
      <c r="AD211" s="548"/>
      <c r="AE211" s="549"/>
      <c r="AF211" s="549"/>
      <c r="AG211" s="550"/>
      <c r="AH211" s="548"/>
      <c r="AI211" s="549"/>
      <c r="AJ211" s="549"/>
      <c r="AK211" s="550"/>
      <c r="AL211" s="548"/>
      <c r="AM211" s="549"/>
      <c r="AN211" s="549"/>
      <c r="AO211" s="550"/>
      <c r="AP211" s="548"/>
      <c r="AQ211" s="549"/>
      <c r="AR211" s="549"/>
      <c r="AS211" s="550"/>
      <c r="AT211" s="8"/>
      <c r="AU211" s="8"/>
    </row>
    <row r="212" spans="1:47" ht="25.5" hidden="1" customHeight="1">
      <c r="A212" s="574" t="s">
        <v>310</v>
      </c>
      <c r="B212" s="575"/>
      <c r="C212" s="575"/>
      <c r="D212" s="575"/>
      <c r="E212" s="575"/>
      <c r="F212" s="575"/>
      <c r="G212" s="575"/>
      <c r="H212" s="575"/>
      <c r="I212" s="576"/>
      <c r="J212" s="554">
        <v>220</v>
      </c>
      <c r="K212" s="555"/>
      <c r="L212" s="556"/>
      <c r="M212" s="554">
        <v>300</v>
      </c>
      <c r="N212" s="555"/>
      <c r="O212" s="556"/>
      <c r="P212" s="548">
        <f t="shared" si="4"/>
        <v>0</v>
      </c>
      <c r="Q212" s="549"/>
      <c r="R212" s="549"/>
      <c r="S212" s="549"/>
      <c r="T212" s="550"/>
      <c r="U212" s="548">
        <f>SUM(U213:Y216)</f>
        <v>0</v>
      </c>
      <c r="V212" s="549"/>
      <c r="W212" s="549"/>
      <c r="X212" s="549"/>
      <c r="Y212" s="550"/>
      <c r="Z212" s="548">
        <f>SUM(Z213:AC216)</f>
        <v>0</v>
      </c>
      <c r="AA212" s="549"/>
      <c r="AB212" s="549"/>
      <c r="AC212" s="550"/>
      <c r="AD212" s="548">
        <f>SUM(AD213:AG216)</f>
        <v>0</v>
      </c>
      <c r="AE212" s="549"/>
      <c r="AF212" s="549"/>
      <c r="AG212" s="550"/>
      <c r="AH212" s="508">
        <f>SUM(AH213:AK216)</f>
        <v>0</v>
      </c>
      <c r="AI212" s="509"/>
      <c r="AJ212" s="509"/>
      <c r="AK212" s="510"/>
      <c r="AL212" s="508">
        <f>SUM(AL213:AO216)</f>
        <v>0</v>
      </c>
      <c r="AM212" s="509"/>
      <c r="AN212" s="509"/>
      <c r="AO212" s="510"/>
      <c r="AP212" s="508">
        <f>SUM(AP213:AS216)</f>
        <v>0</v>
      </c>
      <c r="AQ212" s="509"/>
      <c r="AR212" s="509"/>
      <c r="AS212" s="510"/>
      <c r="AT212" s="8"/>
      <c r="AU212" s="8"/>
    </row>
    <row r="213" spans="1:47" hidden="1">
      <c r="A213" s="569" t="s">
        <v>311</v>
      </c>
      <c r="B213" s="570"/>
      <c r="C213" s="570"/>
      <c r="D213" s="570"/>
      <c r="E213" s="570"/>
      <c r="F213" s="570"/>
      <c r="G213" s="570"/>
      <c r="H213" s="570"/>
      <c r="I213" s="571"/>
      <c r="J213" s="523"/>
      <c r="K213" s="524"/>
      <c r="L213" s="525"/>
      <c r="M213" s="535">
        <v>321</v>
      </c>
      <c r="N213" s="572"/>
      <c r="O213" s="536"/>
      <c r="P213" s="557">
        <f t="shared" si="4"/>
        <v>0</v>
      </c>
      <c r="Q213" s="558"/>
      <c r="R213" s="558"/>
      <c r="S213" s="558"/>
      <c r="T213" s="559"/>
      <c r="U213" s="529"/>
      <c r="V213" s="530"/>
      <c r="W213" s="530"/>
      <c r="X213" s="530"/>
      <c r="Y213" s="531"/>
      <c r="Z213" s="557"/>
      <c r="AA213" s="558"/>
      <c r="AB213" s="558"/>
      <c r="AC213" s="559"/>
      <c r="AD213" s="557"/>
      <c r="AE213" s="558"/>
      <c r="AF213" s="558"/>
      <c r="AG213" s="559"/>
      <c r="AH213" s="557"/>
      <c r="AI213" s="558"/>
      <c r="AJ213" s="558"/>
      <c r="AK213" s="559"/>
      <c r="AL213" s="523"/>
      <c r="AM213" s="524"/>
      <c r="AN213" s="524"/>
      <c r="AO213" s="525"/>
      <c r="AP213" s="523"/>
      <c r="AQ213" s="524"/>
      <c r="AR213" s="524"/>
      <c r="AS213" s="525"/>
      <c r="AT213" s="8"/>
      <c r="AU213" s="8"/>
    </row>
    <row r="214" spans="1:47" ht="38.25" hidden="1" customHeight="1">
      <c r="A214" s="563" t="s">
        <v>312</v>
      </c>
      <c r="B214" s="564"/>
      <c r="C214" s="564"/>
      <c r="D214" s="564"/>
      <c r="E214" s="564"/>
      <c r="F214" s="564"/>
      <c r="G214" s="564"/>
      <c r="H214" s="564"/>
      <c r="I214" s="565"/>
      <c r="J214" s="526"/>
      <c r="K214" s="527"/>
      <c r="L214" s="528"/>
      <c r="M214" s="537"/>
      <c r="N214" s="573"/>
      <c r="O214" s="538"/>
      <c r="P214" s="560">
        <f t="shared" si="4"/>
        <v>0</v>
      </c>
      <c r="Q214" s="561"/>
      <c r="R214" s="561"/>
      <c r="S214" s="561"/>
      <c r="T214" s="562"/>
      <c r="U214" s="532"/>
      <c r="V214" s="533"/>
      <c r="W214" s="533"/>
      <c r="X214" s="533"/>
      <c r="Y214" s="534"/>
      <c r="Z214" s="560"/>
      <c r="AA214" s="561"/>
      <c r="AB214" s="561"/>
      <c r="AC214" s="562"/>
      <c r="AD214" s="560"/>
      <c r="AE214" s="561"/>
      <c r="AF214" s="561"/>
      <c r="AG214" s="562"/>
      <c r="AH214" s="560"/>
      <c r="AI214" s="561"/>
      <c r="AJ214" s="561"/>
      <c r="AK214" s="562"/>
      <c r="AL214" s="526"/>
      <c r="AM214" s="527"/>
      <c r="AN214" s="527"/>
      <c r="AO214" s="528"/>
      <c r="AP214" s="526"/>
      <c r="AQ214" s="527"/>
      <c r="AR214" s="527"/>
      <c r="AS214" s="528"/>
      <c r="AT214" s="8"/>
      <c r="AU214" s="8"/>
    </row>
    <row r="215" spans="1:47" hidden="1">
      <c r="A215" s="574" t="s">
        <v>313</v>
      </c>
      <c r="B215" s="575"/>
      <c r="C215" s="575"/>
      <c r="D215" s="575"/>
      <c r="E215" s="575"/>
      <c r="F215" s="575"/>
      <c r="G215" s="575"/>
      <c r="H215" s="575"/>
      <c r="I215" s="576"/>
      <c r="J215" s="508"/>
      <c r="K215" s="509"/>
      <c r="L215" s="510"/>
      <c r="M215" s="554">
        <v>340</v>
      </c>
      <c r="N215" s="555"/>
      <c r="O215" s="556"/>
      <c r="P215" s="548">
        <f t="shared" si="4"/>
        <v>0</v>
      </c>
      <c r="Q215" s="549"/>
      <c r="R215" s="549"/>
      <c r="S215" s="549"/>
      <c r="T215" s="550"/>
      <c r="U215" s="577"/>
      <c r="V215" s="567"/>
      <c r="W215" s="567"/>
      <c r="X215" s="567"/>
      <c r="Y215" s="568"/>
      <c r="Z215" s="548"/>
      <c r="AA215" s="549"/>
      <c r="AB215" s="549"/>
      <c r="AC215" s="550"/>
      <c r="AD215" s="548"/>
      <c r="AE215" s="549"/>
      <c r="AF215" s="549"/>
      <c r="AG215" s="550"/>
      <c r="AH215" s="548"/>
      <c r="AI215" s="549"/>
      <c r="AJ215" s="549"/>
      <c r="AK215" s="550"/>
      <c r="AL215" s="508"/>
      <c r="AM215" s="509"/>
      <c r="AN215" s="509"/>
      <c r="AO215" s="510"/>
      <c r="AP215" s="508"/>
      <c r="AQ215" s="509"/>
      <c r="AR215" s="509"/>
      <c r="AS215" s="510"/>
      <c r="AT215" s="8"/>
      <c r="AU215" s="8"/>
    </row>
    <row r="216" spans="1:47" hidden="1">
      <c r="A216" s="574" t="s">
        <v>314</v>
      </c>
      <c r="B216" s="575"/>
      <c r="C216" s="575"/>
      <c r="D216" s="575"/>
      <c r="E216" s="575"/>
      <c r="F216" s="575"/>
      <c r="G216" s="575"/>
      <c r="H216" s="575"/>
      <c r="I216" s="576"/>
      <c r="J216" s="508"/>
      <c r="K216" s="509"/>
      <c r="L216" s="510"/>
      <c r="M216" s="554">
        <v>350</v>
      </c>
      <c r="N216" s="555"/>
      <c r="O216" s="556"/>
      <c r="P216" s="548">
        <f t="shared" si="4"/>
        <v>0</v>
      </c>
      <c r="Q216" s="549"/>
      <c r="R216" s="549"/>
      <c r="S216" s="549"/>
      <c r="T216" s="550"/>
      <c r="U216" s="577"/>
      <c r="V216" s="567"/>
      <c r="W216" s="567"/>
      <c r="X216" s="567"/>
      <c r="Y216" s="568"/>
      <c r="Z216" s="548"/>
      <c r="AA216" s="549"/>
      <c r="AB216" s="549"/>
      <c r="AC216" s="550"/>
      <c r="AD216" s="548"/>
      <c r="AE216" s="549"/>
      <c r="AF216" s="549"/>
      <c r="AG216" s="550"/>
      <c r="AH216" s="548"/>
      <c r="AI216" s="549"/>
      <c r="AJ216" s="549"/>
      <c r="AK216" s="550"/>
      <c r="AL216" s="508"/>
      <c r="AM216" s="509"/>
      <c r="AN216" s="509"/>
      <c r="AO216" s="510"/>
      <c r="AP216" s="508"/>
      <c r="AQ216" s="509"/>
      <c r="AR216" s="509"/>
      <c r="AS216" s="510"/>
      <c r="AT216" s="8"/>
      <c r="AU216" s="8"/>
    </row>
    <row r="217" spans="1:47" hidden="1">
      <c r="A217" s="574" t="s">
        <v>315</v>
      </c>
      <c r="B217" s="575"/>
      <c r="C217" s="575"/>
      <c r="D217" s="575"/>
      <c r="E217" s="575"/>
      <c r="F217" s="575"/>
      <c r="G217" s="575"/>
      <c r="H217" s="575"/>
      <c r="I217" s="576"/>
      <c r="J217" s="508"/>
      <c r="K217" s="509"/>
      <c r="L217" s="510"/>
      <c r="M217" s="554">
        <v>830</v>
      </c>
      <c r="N217" s="555"/>
      <c r="O217" s="556"/>
      <c r="P217" s="548">
        <f t="shared" si="4"/>
        <v>0</v>
      </c>
      <c r="Q217" s="549"/>
      <c r="R217" s="549"/>
      <c r="S217" s="549"/>
      <c r="T217" s="550"/>
      <c r="U217" s="548">
        <f>U218</f>
        <v>0</v>
      </c>
      <c r="V217" s="549"/>
      <c r="W217" s="549"/>
      <c r="X217" s="549"/>
      <c r="Y217" s="550"/>
      <c r="Z217" s="548">
        <f>Z218</f>
        <v>0</v>
      </c>
      <c r="AA217" s="549"/>
      <c r="AB217" s="549"/>
      <c r="AC217" s="550"/>
      <c r="AD217" s="548">
        <f>AD218</f>
        <v>0</v>
      </c>
      <c r="AE217" s="549"/>
      <c r="AF217" s="549"/>
      <c r="AG217" s="550"/>
      <c r="AH217" s="548">
        <f>AH218</f>
        <v>0</v>
      </c>
      <c r="AI217" s="549"/>
      <c r="AJ217" s="549"/>
      <c r="AK217" s="550"/>
      <c r="AL217" s="548">
        <f>AL218</f>
        <v>0</v>
      </c>
      <c r="AM217" s="549"/>
      <c r="AN217" s="549"/>
      <c r="AO217" s="550"/>
      <c r="AP217" s="548">
        <f>AP218</f>
        <v>0</v>
      </c>
      <c r="AQ217" s="549"/>
      <c r="AR217" s="549"/>
      <c r="AS217" s="550"/>
      <c r="AT217" s="8"/>
      <c r="AU217" s="8"/>
    </row>
    <row r="218" spans="1:47" hidden="1">
      <c r="A218" s="569" t="s">
        <v>316</v>
      </c>
      <c r="B218" s="570"/>
      <c r="C218" s="570"/>
      <c r="D218" s="570"/>
      <c r="E218" s="570"/>
      <c r="F218" s="570"/>
      <c r="G218" s="570"/>
      <c r="H218" s="570"/>
      <c r="I218" s="571"/>
      <c r="J218" s="523"/>
      <c r="K218" s="524"/>
      <c r="L218" s="525"/>
      <c r="M218" s="535">
        <v>831</v>
      </c>
      <c r="N218" s="572"/>
      <c r="O218" s="536"/>
      <c r="P218" s="557">
        <f t="shared" si="4"/>
        <v>0</v>
      </c>
      <c r="Q218" s="558"/>
      <c r="R218" s="558"/>
      <c r="S218" s="558"/>
      <c r="T218" s="559"/>
      <c r="U218" s="529"/>
      <c r="V218" s="530"/>
      <c r="W218" s="530"/>
      <c r="X218" s="530"/>
      <c r="Y218" s="531"/>
      <c r="Z218" s="557"/>
      <c r="AA218" s="558"/>
      <c r="AB218" s="558"/>
      <c r="AC218" s="559"/>
      <c r="AD218" s="557"/>
      <c r="AE218" s="558"/>
      <c r="AF218" s="558"/>
      <c r="AG218" s="559"/>
      <c r="AH218" s="557"/>
      <c r="AI218" s="558"/>
      <c r="AJ218" s="558"/>
      <c r="AK218" s="559"/>
      <c r="AL218" s="523"/>
      <c r="AM218" s="524"/>
      <c r="AN218" s="524"/>
      <c r="AO218" s="525"/>
      <c r="AP218" s="523"/>
      <c r="AQ218" s="524"/>
      <c r="AR218" s="524"/>
      <c r="AS218" s="525"/>
      <c r="AT218" s="8"/>
      <c r="AU218" s="8"/>
    </row>
    <row r="219" spans="1:47" ht="114" hidden="1" customHeight="1">
      <c r="A219" s="563" t="s">
        <v>317</v>
      </c>
      <c r="B219" s="564"/>
      <c r="C219" s="564"/>
      <c r="D219" s="564"/>
      <c r="E219" s="564"/>
      <c r="F219" s="564"/>
      <c r="G219" s="564"/>
      <c r="H219" s="564"/>
      <c r="I219" s="565"/>
      <c r="J219" s="526"/>
      <c r="K219" s="527"/>
      <c r="L219" s="528"/>
      <c r="M219" s="537"/>
      <c r="N219" s="573"/>
      <c r="O219" s="538"/>
      <c r="P219" s="560">
        <f t="shared" si="4"/>
        <v>0</v>
      </c>
      <c r="Q219" s="561"/>
      <c r="R219" s="561"/>
      <c r="S219" s="561"/>
      <c r="T219" s="562"/>
      <c r="U219" s="532"/>
      <c r="V219" s="533"/>
      <c r="W219" s="533"/>
      <c r="X219" s="533"/>
      <c r="Y219" s="534"/>
      <c r="Z219" s="560"/>
      <c r="AA219" s="561"/>
      <c r="AB219" s="561"/>
      <c r="AC219" s="562"/>
      <c r="AD219" s="560"/>
      <c r="AE219" s="561"/>
      <c r="AF219" s="561"/>
      <c r="AG219" s="562"/>
      <c r="AH219" s="560"/>
      <c r="AI219" s="561"/>
      <c r="AJ219" s="561"/>
      <c r="AK219" s="562"/>
      <c r="AL219" s="526"/>
      <c r="AM219" s="527"/>
      <c r="AN219" s="527"/>
      <c r="AO219" s="528"/>
      <c r="AP219" s="526"/>
      <c r="AQ219" s="527"/>
      <c r="AR219" s="527"/>
      <c r="AS219" s="528"/>
      <c r="AT219" s="8"/>
      <c r="AU219" s="8"/>
    </row>
    <row r="220" spans="1:47" ht="27" hidden="1" customHeight="1">
      <c r="A220" s="574" t="s">
        <v>318</v>
      </c>
      <c r="B220" s="575"/>
      <c r="C220" s="575"/>
      <c r="D220" s="575"/>
      <c r="E220" s="575"/>
      <c r="F220" s="575"/>
      <c r="G220" s="575"/>
      <c r="H220" s="575"/>
      <c r="I220" s="576"/>
      <c r="J220" s="554">
        <v>230</v>
      </c>
      <c r="K220" s="555"/>
      <c r="L220" s="556"/>
      <c r="M220" s="554">
        <v>850</v>
      </c>
      <c r="N220" s="555"/>
      <c r="O220" s="556"/>
      <c r="P220" s="548">
        <f t="shared" si="4"/>
        <v>0</v>
      </c>
      <c r="Q220" s="549"/>
      <c r="R220" s="549"/>
      <c r="S220" s="549"/>
      <c r="T220" s="550"/>
      <c r="U220" s="548">
        <f>SUM(U221:Y224)</f>
        <v>0</v>
      </c>
      <c r="V220" s="549"/>
      <c r="W220" s="549"/>
      <c r="X220" s="549"/>
      <c r="Y220" s="550"/>
      <c r="Z220" s="548">
        <f>SUM(Z221:AC224)</f>
        <v>0</v>
      </c>
      <c r="AA220" s="549"/>
      <c r="AB220" s="549"/>
      <c r="AC220" s="550"/>
      <c r="AD220" s="548">
        <f>SUM(AD221:AG224)</f>
        <v>0</v>
      </c>
      <c r="AE220" s="549"/>
      <c r="AF220" s="549"/>
      <c r="AG220" s="550"/>
      <c r="AH220" s="508">
        <f>SUM(AH221:AK224)</f>
        <v>0</v>
      </c>
      <c r="AI220" s="509"/>
      <c r="AJ220" s="509"/>
      <c r="AK220" s="510"/>
      <c r="AL220" s="508">
        <f>SUM(AL221:AO224)</f>
        <v>0</v>
      </c>
      <c r="AM220" s="509"/>
      <c r="AN220" s="509"/>
      <c r="AO220" s="510"/>
      <c r="AP220" s="508">
        <f>SUM(AP221:AS224)</f>
        <v>0</v>
      </c>
      <c r="AQ220" s="509"/>
      <c r="AR220" s="509"/>
      <c r="AS220" s="510"/>
      <c r="AT220" s="8"/>
      <c r="AU220" s="8"/>
    </row>
    <row r="221" spans="1:47" hidden="1">
      <c r="A221" s="569" t="s">
        <v>316</v>
      </c>
      <c r="B221" s="570"/>
      <c r="C221" s="570"/>
      <c r="D221" s="570"/>
      <c r="E221" s="570"/>
      <c r="F221" s="570"/>
      <c r="G221" s="570"/>
      <c r="H221" s="570"/>
      <c r="I221" s="571"/>
      <c r="J221" s="523"/>
      <c r="K221" s="524"/>
      <c r="L221" s="525"/>
      <c r="M221" s="535">
        <v>851</v>
      </c>
      <c r="N221" s="572"/>
      <c r="O221" s="536"/>
      <c r="P221" s="557">
        <f t="shared" si="4"/>
        <v>0</v>
      </c>
      <c r="Q221" s="558"/>
      <c r="R221" s="558"/>
      <c r="S221" s="558"/>
      <c r="T221" s="559"/>
      <c r="U221" s="529"/>
      <c r="V221" s="530"/>
      <c r="W221" s="530"/>
      <c r="X221" s="530"/>
      <c r="Y221" s="531"/>
      <c r="Z221" s="557"/>
      <c r="AA221" s="558"/>
      <c r="AB221" s="558"/>
      <c r="AC221" s="559"/>
      <c r="AD221" s="557"/>
      <c r="AE221" s="558"/>
      <c r="AF221" s="558"/>
      <c r="AG221" s="559"/>
      <c r="AH221" s="557"/>
      <c r="AI221" s="558"/>
      <c r="AJ221" s="558"/>
      <c r="AK221" s="559"/>
      <c r="AL221" s="523"/>
      <c r="AM221" s="524"/>
      <c r="AN221" s="524"/>
      <c r="AO221" s="525"/>
      <c r="AP221" s="523"/>
      <c r="AQ221" s="524"/>
      <c r="AR221" s="524"/>
      <c r="AS221" s="525"/>
      <c r="AT221" s="8"/>
      <c r="AU221" s="8"/>
    </row>
    <row r="222" spans="1:47" ht="25.5" hidden="1" customHeight="1">
      <c r="A222" s="563" t="s">
        <v>319</v>
      </c>
      <c r="B222" s="564"/>
      <c r="C222" s="564"/>
      <c r="D222" s="564"/>
      <c r="E222" s="564"/>
      <c r="F222" s="564"/>
      <c r="G222" s="564"/>
      <c r="H222" s="564"/>
      <c r="I222" s="565"/>
      <c r="J222" s="526"/>
      <c r="K222" s="527"/>
      <c r="L222" s="528"/>
      <c r="M222" s="537"/>
      <c r="N222" s="573"/>
      <c r="O222" s="538"/>
      <c r="P222" s="560">
        <f t="shared" si="4"/>
        <v>0</v>
      </c>
      <c r="Q222" s="561"/>
      <c r="R222" s="561"/>
      <c r="S222" s="561"/>
      <c r="T222" s="562"/>
      <c r="U222" s="532"/>
      <c r="V222" s="533"/>
      <c r="W222" s="533"/>
      <c r="X222" s="533"/>
      <c r="Y222" s="534"/>
      <c r="Z222" s="560"/>
      <c r="AA222" s="561"/>
      <c r="AB222" s="561"/>
      <c r="AC222" s="562"/>
      <c r="AD222" s="560"/>
      <c r="AE222" s="561"/>
      <c r="AF222" s="561"/>
      <c r="AG222" s="562"/>
      <c r="AH222" s="560"/>
      <c r="AI222" s="561"/>
      <c r="AJ222" s="561"/>
      <c r="AK222" s="562"/>
      <c r="AL222" s="526"/>
      <c r="AM222" s="527"/>
      <c r="AN222" s="527"/>
      <c r="AO222" s="528"/>
      <c r="AP222" s="526"/>
      <c r="AQ222" s="527"/>
      <c r="AR222" s="527"/>
      <c r="AS222" s="528"/>
      <c r="AT222" s="8"/>
      <c r="AU222" s="8"/>
    </row>
    <row r="223" spans="1:47" hidden="1">
      <c r="A223" s="574" t="s">
        <v>320</v>
      </c>
      <c r="B223" s="575"/>
      <c r="C223" s="575"/>
      <c r="D223" s="575"/>
      <c r="E223" s="575"/>
      <c r="F223" s="575"/>
      <c r="G223" s="575"/>
      <c r="H223" s="575"/>
      <c r="I223" s="576"/>
      <c r="J223" s="508"/>
      <c r="K223" s="509"/>
      <c r="L223" s="510"/>
      <c r="M223" s="554">
        <v>852</v>
      </c>
      <c r="N223" s="555"/>
      <c r="O223" s="556"/>
      <c r="P223" s="548">
        <f t="shared" si="4"/>
        <v>0</v>
      </c>
      <c r="Q223" s="549"/>
      <c r="R223" s="549"/>
      <c r="S223" s="549"/>
      <c r="T223" s="550"/>
      <c r="U223" s="577"/>
      <c r="V223" s="567"/>
      <c r="W223" s="567"/>
      <c r="X223" s="567"/>
      <c r="Y223" s="568"/>
      <c r="Z223" s="548"/>
      <c r="AA223" s="549"/>
      <c r="AB223" s="549"/>
      <c r="AC223" s="550"/>
      <c r="AD223" s="548"/>
      <c r="AE223" s="549"/>
      <c r="AF223" s="549"/>
      <c r="AG223" s="550"/>
      <c r="AH223" s="548"/>
      <c r="AI223" s="549"/>
      <c r="AJ223" s="549"/>
      <c r="AK223" s="550"/>
      <c r="AL223" s="508"/>
      <c r="AM223" s="509"/>
      <c r="AN223" s="509"/>
      <c r="AO223" s="510"/>
      <c r="AP223" s="508"/>
      <c r="AQ223" s="509"/>
      <c r="AR223" s="509"/>
      <c r="AS223" s="510"/>
      <c r="AT223" s="8"/>
      <c r="AU223" s="8"/>
    </row>
    <row r="224" spans="1:47" ht="12.75" hidden="1" customHeight="1">
      <c r="A224" s="574" t="s">
        <v>321</v>
      </c>
      <c r="B224" s="575"/>
      <c r="C224" s="575"/>
      <c r="D224" s="575"/>
      <c r="E224" s="575"/>
      <c r="F224" s="575"/>
      <c r="G224" s="575"/>
      <c r="H224" s="575"/>
      <c r="I224" s="576"/>
      <c r="J224" s="508"/>
      <c r="K224" s="509"/>
      <c r="L224" s="510"/>
      <c r="M224" s="554">
        <v>853</v>
      </c>
      <c r="N224" s="555"/>
      <c r="O224" s="556"/>
      <c r="P224" s="548">
        <f t="shared" si="4"/>
        <v>0</v>
      </c>
      <c r="Q224" s="549"/>
      <c r="R224" s="549"/>
      <c r="S224" s="549"/>
      <c r="T224" s="550"/>
      <c r="U224" s="577"/>
      <c r="V224" s="567"/>
      <c r="W224" s="567"/>
      <c r="X224" s="567"/>
      <c r="Y224" s="568"/>
      <c r="Z224" s="548"/>
      <c r="AA224" s="549"/>
      <c r="AB224" s="549"/>
      <c r="AC224" s="550"/>
      <c r="AD224" s="548"/>
      <c r="AE224" s="549"/>
      <c r="AF224" s="549"/>
      <c r="AG224" s="550"/>
      <c r="AH224" s="548"/>
      <c r="AI224" s="549"/>
      <c r="AJ224" s="549"/>
      <c r="AK224" s="550"/>
      <c r="AL224" s="508"/>
      <c r="AM224" s="509"/>
      <c r="AN224" s="509"/>
      <c r="AO224" s="510"/>
      <c r="AP224" s="508"/>
      <c r="AQ224" s="509"/>
      <c r="AR224" s="509"/>
      <c r="AS224" s="510"/>
      <c r="AT224" s="8"/>
      <c r="AU224" s="8"/>
    </row>
    <row r="225" spans="1:54" ht="25.5" hidden="1" customHeight="1">
      <c r="A225" s="574" t="s">
        <v>322</v>
      </c>
      <c r="B225" s="575"/>
      <c r="C225" s="575"/>
      <c r="D225" s="575"/>
      <c r="E225" s="575"/>
      <c r="F225" s="575"/>
      <c r="G225" s="575"/>
      <c r="H225" s="575"/>
      <c r="I225" s="576"/>
      <c r="J225" s="554">
        <v>260</v>
      </c>
      <c r="K225" s="555"/>
      <c r="L225" s="556"/>
      <c r="M225" s="508" t="s">
        <v>49</v>
      </c>
      <c r="N225" s="509"/>
      <c r="O225" s="510"/>
      <c r="P225" s="548">
        <f t="shared" si="4"/>
        <v>0</v>
      </c>
      <c r="Q225" s="549"/>
      <c r="R225" s="549"/>
      <c r="S225" s="549"/>
      <c r="T225" s="550"/>
      <c r="U225" s="548">
        <f>U226</f>
        <v>0</v>
      </c>
      <c r="V225" s="549"/>
      <c r="W225" s="549"/>
      <c r="X225" s="549"/>
      <c r="Y225" s="550"/>
      <c r="Z225" s="548">
        <f>Z226</f>
        <v>0</v>
      </c>
      <c r="AA225" s="549"/>
      <c r="AB225" s="549"/>
      <c r="AC225" s="550"/>
      <c r="AD225" s="548">
        <f>AD226</f>
        <v>0</v>
      </c>
      <c r="AE225" s="549"/>
      <c r="AF225" s="549"/>
      <c r="AG225" s="550"/>
      <c r="AH225" s="508">
        <f>AH226</f>
        <v>0</v>
      </c>
      <c r="AI225" s="509"/>
      <c r="AJ225" s="509"/>
      <c r="AK225" s="510"/>
      <c r="AL225" s="508">
        <f>AL226</f>
        <v>0</v>
      </c>
      <c r="AM225" s="509"/>
      <c r="AN225" s="509"/>
      <c r="AO225" s="510"/>
      <c r="AP225" s="508">
        <f>AP226</f>
        <v>0</v>
      </c>
      <c r="AQ225" s="509"/>
      <c r="AR225" s="509"/>
      <c r="AS225" s="510"/>
      <c r="AT225" s="8"/>
      <c r="AU225" s="8"/>
    </row>
    <row r="226" spans="1:54" hidden="1">
      <c r="A226" s="569" t="s">
        <v>316</v>
      </c>
      <c r="B226" s="570"/>
      <c r="C226" s="570"/>
      <c r="D226" s="570"/>
      <c r="E226" s="570"/>
      <c r="F226" s="570"/>
      <c r="G226" s="570"/>
      <c r="H226" s="570"/>
      <c r="I226" s="571"/>
      <c r="J226" s="523"/>
      <c r="K226" s="524"/>
      <c r="L226" s="525"/>
      <c r="M226" s="535">
        <v>244</v>
      </c>
      <c r="N226" s="572"/>
      <c r="O226" s="536"/>
      <c r="P226" s="557">
        <f t="shared" si="4"/>
        <v>0</v>
      </c>
      <c r="Q226" s="558"/>
      <c r="R226" s="558"/>
      <c r="S226" s="558"/>
      <c r="T226" s="559"/>
      <c r="U226" s="529"/>
      <c r="V226" s="530"/>
      <c r="W226" s="530"/>
      <c r="X226" s="530"/>
      <c r="Y226" s="531"/>
      <c r="Z226" s="557"/>
      <c r="AA226" s="558"/>
      <c r="AB226" s="558"/>
      <c r="AC226" s="559"/>
      <c r="AD226" s="557"/>
      <c r="AE226" s="558"/>
      <c r="AF226" s="558"/>
      <c r="AG226" s="559"/>
      <c r="AH226" s="557"/>
      <c r="AI226" s="558"/>
      <c r="AJ226" s="558"/>
      <c r="AK226" s="559"/>
      <c r="AL226" s="523"/>
      <c r="AM226" s="524"/>
      <c r="AN226" s="524"/>
      <c r="AO226" s="525"/>
      <c r="AP226" s="523"/>
      <c r="AQ226" s="524"/>
      <c r="AR226" s="524"/>
      <c r="AS226" s="525"/>
      <c r="AT226" s="8"/>
      <c r="AU226" s="8"/>
    </row>
    <row r="227" spans="1:54" ht="38.25" hidden="1" customHeight="1">
      <c r="A227" s="563" t="s">
        <v>323</v>
      </c>
      <c r="B227" s="564"/>
      <c r="C227" s="564"/>
      <c r="D227" s="564"/>
      <c r="E227" s="564"/>
      <c r="F227" s="564"/>
      <c r="G227" s="564"/>
      <c r="H227" s="564"/>
      <c r="I227" s="565"/>
      <c r="J227" s="526"/>
      <c r="K227" s="527"/>
      <c r="L227" s="528"/>
      <c r="M227" s="537"/>
      <c r="N227" s="573"/>
      <c r="O227" s="538"/>
      <c r="P227" s="560">
        <f t="shared" si="4"/>
        <v>0</v>
      </c>
      <c r="Q227" s="561"/>
      <c r="R227" s="561"/>
      <c r="S227" s="561"/>
      <c r="T227" s="562"/>
      <c r="U227" s="532"/>
      <c r="V227" s="533"/>
      <c r="W227" s="533"/>
      <c r="X227" s="533"/>
      <c r="Y227" s="534"/>
      <c r="Z227" s="560"/>
      <c r="AA227" s="561"/>
      <c r="AB227" s="561"/>
      <c r="AC227" s="562"/>
      <c r="AD227" s="560"/>
      <c r="AE227" s="561"/>
      <c r="AF227" s="561"/>
      <c r="AG227" s="562"/>
      <c r="AH227" s="560"/>
      <c r="AI227" s="561"/>
      <c r="AJ227" s="561"/>
      <c r="AK227" s="562"/>
      <c r="AL227" s="526"/>
      <c r="AM227" s="527"/>
      <c r="AN227" s="527"/>
      <c r="AO227" s="528"/>
      <c r="AP227" s="526"/>
      <c r="AQ227" s="527"/>
      <c r="AR227" s="527"/>
      <c r="AS227" s="528"/>
      <c r="AT227" s="8"/>
      <c r="AU227" s="8"/>
    </row>
    <row r="228" spans="1:54" s="10" customFormat="1" hidden="1">
      <c r="A228" s="551" t="s">
        <v>51</v>
      </c>
      <c r="B228" s="552"/>
      <c r="C228" s="552"/>
      <c r="D228" s="552"/>
      <c r="E228" s="552"/>
      <c r="F228" s="552"/>
      <c r="G228" s="552"/>
      <c r="H228" s="552"/>
      <c r="I228" s="553"/>
      <c r="J228" s="554">
        <v>500</v>
      </c>
      <c r="K228" s="555"/>
      <c r="L228" s="556"/>
      <c r="M228" s="508" t="s">
        <v>49</v>
      </c>
      <c r="N228" s="509"/>
      <c r="O228" s="510"/>
      <c r="P228" s="548">
        <f t="shared" si="4"/>
        <v>0</v>
      </c>
      <c r="Q228" s="549"/>
      <c r="R228" s="549"/>
      <c r="S228" s="549"/>
      <c r="T228" s="550"/>
      <c r="U228" s="566">
        <f>U180</f>
        <v>0</v>
      </c>
      <c r="V228" s="567"/>
      <c r="W228" s="567"/>
      <c r="X228" s="567"/>
      <c r="Y228" s="568"/>
      <c r="Z228" s="548">
        <f>Z180</f>
        <v>0</v>
      </c>
      <c r="AA228" s="549"/>
      <c r="AB228" s="549"/>
      <c r="AC228" s="550"/>
      <c r="AD228" s="548">
        <f>AD180</f>
        <v>0</v>
      </c>
      <c r="AE228" s="549"/>
      <c r="AF228" s="549"/>
      <c r="AG228" s="550"/>
      <c r="AH228" s="548">
        <f>AH180</f>
        <v>0</v>
      </c>
      <c r="AI228" s="549"/>
      <c r="AJ228" s="549"/>
      <c r="AK228" s="550"/>
      <c r="AL228" s="508">
        <f>AL180</f>
        <v>0</v>
      </c>
      <c r="AM228" s="509"/>
      <c r="AN228" s="509"/>
      <c r="AO228" s="510"/>
      <c r="AP228" s="508">
        <f>AP180</f>
        <v>0</v>
      </c>
      <c r="AQ228" s="509"/>
      <c r="AR228" s="509"/>
      <c r="AS228" s="510"/>
      <c r="AT228" s="9"/>
      <c r="AU228" s="9"/>
    </row>
    <row r="229" spans="1:54" hidden="1">
      <c r="A229" s="551" t="s">
        <v>52</v>
      </c>
      <c r="B229" s="552"/>
      <c r="C229" s="552"/>
      <c r="D229" s="552"/>
      <c r="E229" s="552"/>
      <c r="F229" s="552"/>
      <c r="G229" s="552"/>
      <c r="H229" s="552"/>
      <c r="I229" s="553"/>
      <c r="J229" s="554">
        <v>600</v>
      </c>
      <c r="K229" s="555"/>
      <c r="L229" s="556"/>
      <c r="M229" s="508" t="s">
        <v>49</v>
      </c>
      <c r="N229" s="509"/>
      <c r="O229" s="510"/>
      <c r="P229" s="548">
        <f>SUM(U229:AS229)</f>
        <v>0</v>
      </c>
      <c r="Q229" s="549"/>
      <c r="R229" s="549"/>
      <c r="S229" s="549"/>
      <c r="T229" s="550"/>
      <c r="U229" s="548">
        <f>U228+U187-U202</f>
        <v>0</v>
      </c>
      <c r="V229" s="549"/>
      <c r="W229" s="549"/>
      <c r="X229" s="549"/>
      <c r="Y229" s="550"/>
      <c r="Z229" s="548">
        <f>Z228+Z187-Z202</f>
        <v>0</v>
      </c>
      <c r="AA229" s="549"/>
      <c r="AB229" s="549"/>
      <c r="AC229" s="550"/>
      <c r="AD229" s="548">
        <f>AD228+AD187-AD202</f>
        <v>0</v>
      </c>
      <c r="AE229" s="549"/>
      <c r="AF229" s="549"/>
      <c r="AG229" s="550"/>
      <c r="AH229" s="508">
        <f>AH228+AH187-AH202</f>
        <v>0</v>
      </c>
      <c r="AI229" s="509"/>
      <c r="AJ229" s="509"/>
      <c r="AK229" s="510"/>
      <c r="AL229" s="508">
        <f>AL228+AL187-AL202</f>
        <v>0</v>
      </c>
      <c r="AM229" s="509"/>
      <c r="AN229" s="509"/>
      <c r="AO229" s="510"/>
      <c r="AP229" s="508">
        <f>AP228+AP187-AP202</f>
        <v>0</v>
      </c>
      <c r="AQ229" s="509"/>
      <c r="AR229" s="509"/>
      <c r="AS229" s="510"/>
      <c r="AT229" s="8"/>
      <c r="AU229" s="8"/>
    </row>
    <row r="230" spans="1:54" ht="12.75" hidden="1" customHeight="1">
      <c r="A230" s="178"/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258"/>
      <c r="N230" s="258"/>
      <c r="O230" s="258"/>
      <c r="P230" s="258"/>
      <c r="Q230" s="259"/>
      <c r="R230" s="259"/>
      <c r="S230" s="259"/>
      <c r="T230" s="259"/>
      <c r="U230" s="179"/>
      <c r="V230" s="179"/>
      <c r="W230" s="179"/>
      <c r="X230" s="179"/>
      <c r="Y230" s="179"/>
      <c r="Z230" s="179"/>
      <c r="AA230" s="179"/>
      <c r="AB230" s="179"/>
      <c r="AC230" s="179"/>
      <c r="AD230" s="179"/>
      <c r="AE230" s="179"/>
      <c r="AF230" s="179"/>
      <c r="AG230" s="179"/>
      <c r="AH230" s="179"/>
      <c r="AI230" s="179"/>
      <c r="AJ230" s="179"/>
      <c r="AK230" s="259"/>
      <c r="AL230" s="259"/>
      <c r="AM230" s="259"/>
      <c r="AN230" s="259"/>
      <c r="AO230" s="259"/>
      <c r="AP230" s="259"/>
      <c r="AQ230" s="259"/>
      <c r="AR230" s="259"/>
      <c r="AS230" s="259"/>
      <c r="AT230" s="8"/>
      <c r="AU230" s="8"/>
    </row>
    <row r="231" spans="1:54" hidden="1">
      <c r="AN231" s="516" t="s">
        <v>334</v>
      </c>
      <c r="AO231" s="516"/>
      <c r="AP231" s="516"/>
      <c r="AQ231" s="516"/>
      <c r="AR231" s="516"/>
      <c r="AS231" s="516"/>
    </row>
    <row r="232" spans="1:54" s="5" customFormat="1" ht="13.15" hidden="1" customHeight="1">
      <c r="A232" s="517" t="s">
        <v>57</v>
      </c>
      <c r="B232" s="517"/>
      <c r="C232" s="517"/>
      <c r="D232" s="517"/>
      <c r="E232" s="517"/>
      <c r="F232" s="517"/>
      <c r="G232" s="517"/>
      <c r="H232" s="517"/>
      <c r="I232" s="517"/>
      <c r="J232" s="517"/>
      <c r="K232" s="517"/>
      <c r="L232" s="517"/>
      <c r="M232" s="517"/>
      <c r="N232" s="517"/>
      <c r="O232" s="517"/>
      <c r="P232" s="517"/>
      <c r="Q232" s="517"/>
      <c r="R232" s="517"/>
      <c r="S232" s="517"/>
      <c r="T232" s="517"/>
      <c r="U232" s="517"/>
      <c r="V232" s="517"/>
      <c r="W232" s="517"/>
      <c r="X232" s="517"/>
      <c r="Y232" s="517"/>
      <c r="Z232" s="517"/>
      <c r="AA232" s="517"/>
      <c r="AB232" s="517"/>
      <c r="AC232" s="517"/>
      <c r="AD232" s="517"/>
      <c r="AE232" s="517"/>
      <c r="AF232" s="517"/>
      <c r="AG232" s="517"/>
      <c r="AH232" s="517"/>
      <c r="AI232" s="517"/>
      <c r="AJ232" s="517"/>
      <c r="AK232" s="517"/>
      <c r="AL232" s="517"/>
      <c r="AM232" s="517"/>
      <c r="AN232" s="517"/>
      <c r="AO232" s="517"/>
      <c r="AP232" s="517"/>
      <c r="AQ232" s="517"/>
      <c r="AR232" s="517"/>
      <c r="AS232" s="517"/>
    </row>
    <row r="233" spans="1:54" s="5" customFormat="1" ht="13.15" hidden="1" customHeight="1">
      <c r="A233" s="517" t="s">
        <v>339</v>
      </c>
      <c r="B233" s="517"/>
      <c r="C233" s="517"/>
      <c r="D233" s="517"/>
      <c r="E233" s="517"/>
      <c r="F233" s="517"/>
      <c r="G233" s="517"/>
      <c r="H233" s="517"/>
      <c r="I233" s="517"/>
      <c r="J233" s="517"/>
      <c r="K233" s="517"/>
      <c r="L233" s="517"/>
      <c r="M233" s="517"/>
      <c r="N233" s="517"/>
      <c r="O233" s="517"/>
      <c r="P233" s="517"/>
      <c r="Q233" s="517"/>
      <c r="R233" s="517"/>
      <c r="S233" s="517"/>
      <c r="T233" s="517"/>
      <c r="U233" s="517"/>
      <c r="V233" s="517"/>
      <c r="W233" s="517"/>
      <c r="X233" s="517"/>
      <c r="Y233" s="517"/>
      <c r="Z233" s="517"/>
      <c r="AA233" s="517"/>
      <c r="AB233" s="517"/>
      <c r="AC233" s="517"/>
      <c r="AD233" s="517"/>
      <c r="AE233" s="517"/>
      <c r="AF233" s="517"/>
      <c r="AG233" s="517"/>
      <c r="AH233" s="517"/>
      <c r="AI233" s="517"/>
      <c r="AJ233" s="517"/>
      <c r="AK233" s="517"/>
      <c r="AL233" s="517"/>
      <c r="AM233" s="517"/>
      <c r="AN233" s="517"/>
      <c r="AO233" s="517"/>
      <c r="AP233" s="517"/>
      <c r="AQ233" s="517"/>
      <c r="AR233" s="517"/>
      <c r="AS233" s="517"/>
    </row>
    <row r="234" spans="1:54" s="5" customFormat="1" ht="13.15" hidden="1" customHeight="1">
      <c r="A234" s="517" t="s">
        <v>39</v>
      </c>
      <c r="B234" s="517"/>
      <c r="C234" s="517"/>
      <c r="D234" s="517"/>
      <c r="E234" s="517"/>
      <c r="F234" s="517"/>
      <c r="G234" s="517"/>
      <c r="H234" s="517"/>
      <c r="I234" s="517"/>
      <c r="J234" s="517"/>
      <c r="K234" s="517"/>
      <c r="L234" s="517"/>
      <c r="M234" s="517"/>
      <c r="N234" s="517"/>
      <c r="O234" s="517"/>
      <c r="P234" s="517"/>
      <c r="Q234" s="517"/>
      <c r="R234" s="517"/>
      <c r="S234" s="517"/>
      <c r="T234" s="517"/>
      <c r="U234" s="517"/>
      <c r="V234" s="517"/>
      <c r="W234" s="517"/>
      <c r="X234" s="517"/>
      <c r="Y234" s="517"/>
      <c r="Z234" s="517"/>
      <c r="AA234" s="517"/>
      <c r="AB234" s="517"/>
      <c r="AC234" s="517"/>
      <c r="AD234" s="517"/>
      <c r="AE234" s="517"/>
      <c r="AF234" s="517"/>
      <c r="AG234" s="517"/>
      <c r="AH234" s="517"/>
      <c r="AI234" s="517"/>
      <c r="AJ234" s="517"/>
      <c r="AK234" s="517"/>
      <c r="AL234" s="517"/>
      <c r="AM234" s="517"/>
      <c r="AN234" s="517"/>
      <c r="AO234" s="517"/>
      <c r="AP234" s="517"/>
      <c r="AQ234" s="517"/>
      <c r="AR234" s="517"/>
      <c r="AS234" s="517"/>
    </row>
    <row r="235" spans="1:54" s="5" customFormat="1" ht="13.15" hidden="1" customHeight="1">
      <c r="I235" s="472"/>
      <c r="J235" s="472"/>
      <c r="K235" s="472"/>
      <c r="L235" s="472"/>
      <c r="M235" s="472"/>
      <c r="N235" s="472"/>
      <c r="O235" s="472"/>
      <c r="P235" s="472"/>
      <c r="Q235" s="472"/>
      <c r="R235" s="472"/>
      <c r="S235" s="472"/>
      <c r="T235" s="472"/>
      <c r="U235" s="472"/>
      <c r="V235" s="472"/>
      <c r="W235" s="472"/>
      <c r="X235" s="472"/>
      <c r="Y235" s="472"/>
      <c r="Z235" s="472"/>
      <c r="AA235" s="472"/>
      <c r="AB235" s="472"/>
      <c r="AC235" s="472"/>
      <c r="AD235" s="472"/>
      <c r="AE235" s="472"/>
      <c r="AF235" s="472"/>
      <c r="AG235" s="472"/>
      <c r="AH235" s="472"/>
      <c r="AI235" s="472"/>
      <c r="AJ235" s="472"/>
      <c r="AK235" s="472"/>
      <c r="AL235" s="472"/>
      <c r="AM235" s="472"/>
      <c r="AN235" s="472"/>
      <c r="AO235" s="472"/>
      <c r="AP235" s="472"/>
      <c r="AQ235" s="472"/>
      <c r="AR235" s="472"/>
      <c r="AS235" s="472"/>
    </row>
    <row r="236" spans="1:54" s="5" customFormat="1" ht="12.75" hidden="1" customHeight="1">
      <c r="A236" s="519" t="s">
        <v>23</v>
      </c>
      <c r="B236" s="519"/>
      <c r="C236" s="519"/>
      <c r="D236" s="519"/>
      <c r="E236" s="519" t="s">
        <v>40</v>
      </c>
      <c r="F236" s="519"/>
      <c r="G236" s="519" t="s">
        <v>58</v>
      </c>
      <c r="H236" s="519"/>
      <c r="I236" s="519"/>
      <c r="J236" s="519" t="s">
        <v>78</v>
      </c>
      <c r="K236" s="519"/>
      <c r="L236" s="519"/>
      <c r="M236" s="519"/>
      <c r="N236" s="519"/>
      <c r="O236" s="519"/>
      <c r="P236" s="519"/>
      <c r="Q236" s="519"/>
      <c r="R236" s="519"/>
      <c r="S236" s="519"/>
      <c r="T236" s="519"/>
      <c r="U236" s="519"/>
      <c r="V236" s="519"/>
      <c r="W236" s="519"/>
      <c r="X236" s="519"/>
      <c r="Y236" s="519"/>
      <c r="Z236" s="519"/>
      <c r="AA236" s="519"/>
      <c r="AB236" s="519"/>
      <c r="AC236" s="519"/>
      <c r="AD236" s="519"/>
      <c r="AE236" s="519"/>
      <c r="AF236" s="519"/>
      <c r="AG236" s="519"/>
      <c r="AH236" s="519"/>
      <c r="AI236" s="519"/>
      <c r="AJ236" s="519"/>
      <c r="AK236" s="519"/>
      <c r="AL236" s="519"/>
      <c r="AM236" s="519"/>
      <c r="AN236" s="519"/>
      <c r="AO236" s="519"/>
      <c r="AP236" s="519"/>
      <c r="AQ236" s="519"/>
      <c r="AR236" s="519"/>
      <c r="AS236" s="519"/>
    </row>
    <row r="237" spans="1:54" s="5" customFormat="1" ht="13.15" hidden="1" customHeight="1">
      <c r="A237" s="519"/>
      <c r="B237" s="519"/>
      <c r="C237" s="519"/>
      <c r="D237" s="519"/>
      <c r="E237" s="519"/>
      <c r="F237" s="519"/>
      <c r="G237" s="519"/>
      <c r="H237" s="519"/>
      <c r="I237" s="519"/>
      <c r="J237" s="519" t="s">
        <v>59</v>
      </c>
      <c r="K237" s="519"/>
      <c r="L237" s="519"/>
      <c r="M237" s="519"/>
      <c r="N237" s="519"/>
      <c r="O237" s="519"/>
      <c r="P237" s="519"/>
      <c r="Q237" s="519"/>
      <c r="R237" s="519"/>
      <c r="S237" s="519"/>
      <c r="T237" s="519"/>
      <c r="U237" s="519"/>
      <c r="V237" s="547" t="s">
        <v>28</v>
      </c>
      <c r="W237" s="547"/>
      <c r="X237" s="547"/>
      <c r="Y237" s="547"/>
      <c r="Z237" s="547"/>
      <c r="AA237" s="547"/>
      <c r="AB237" s="547"/>
      <c r="AC237" s="547"/>
      <c r="AD237" s="547"/>
      <c r="AE237" s="547"/>
      <c r="AF237" s="547"/>
      <c r="AG237" s="547"/>
      <c r="AH237" s="547"/>
      <c r="AI237" s="547"/>
      <c r="AJ237" s="547"/>
      <c r="AK237" s="547"/>
      <c r="AL237" s="547"/>
      <c r="AM237" s="547"/>
      <c r="AN237" s="547"/>
      <c r="AO237" s="547"/>
      <c r="AP237" s="547"/>
      <c r="AQ237" s="547"/>
      <c r="AR237" s="547"/>
      <c r="AS237" s="547"/>
    </row>
    <row r="238" spans="1:54" s="5" customFormat="1" ht="78.75" hidden="1" customHeight="1">
      <c r="A238" s="519"/>
      <c r="B238" s="519"/>
      <c r="C238" s="519"/>
      <c r="D238" s="519"/>
      <c r="E238" s="519"/>
      <c r="F238" s="519"/>
      <c r="G238" s="519"/>
      <c r="H238" s="519"/>
      <c r="I238" s="519"/>
      <c r="J238" s="519"/>
      <c r="K238" s="519"/>
      <c r="L238" s="519"/>
      <c r="M238" s="519"/>
      <c r="N238" s="519"/>
      <c r="O238" s="519"/>
      <c r="P238" s="519"/>
      <c r="Q238" s="519"/>
      <c r="R238" s="519"/>
      <c r="S238" s="519"/>
      <c r="T238" s="519"/>
      <c r="U238" s="519"/>
      <c r="V238" s="519" t="s">
        <v>60</v>
      </c>
      <c r="W238" s="519"/>
      <c r="X238" s="519"/>
      <c r="Y238" s="519"/>
      <c r="Z238" s="519"/>
      <c r="AA238" s="519"/>
      <c r="AB238" s="519"/>
      <c r="AC238" s="519"/>
      <c r="AD238" s="519"/>
      <c r="AE238" s="519"/>
      <c r="AF238" s="519"/>
      <c r="AG238" s="519"/>
      <c r="AH238" s="519" t="s">
        <v>61</v>
      </c>
      <c r="AI238" s="519"/>
      <c r="AJ238" s="519"/>
      <c r="AK238" s="519"/>
      <c r="AL238" s="519"/>
      <c r="AM238" s="519"/>
      <c r="AN238" s="519"/>
      <c r="AO238" s="519"/>
      <c r="AP238" s="519"/>
      <c r="AQ238" s="519"/>
      <c r="AR238" s="519"/>
      <c r="AS238" s="519"/>
    </row>
    <row r="239" spans="1:54" s="5" customFormat="1" ht="51" hidden="1" customHeight="1">
      <c r="A239" s="519"/>
      <c r="B239" s="519"/>
      <c r="C239" s="519"/>
      <c r="D239" s="519"/>
      <c r="E239" s="519"/>
      <c r="F239" s="519"/>
      <c r="G239" s="519"/>
      <c r="H239" s="519"/>
      <c r="I239" s="519"/>
      <c r="J239" s="519" t="s">
        <v>62</v>
      </c>
      <c r="K239" s="519"/>
      <c r="L239" s="519"/>
      <c r="M239" s="519"/>
      <c r="N239" s="519" t="s">
        <v>80</v>
      </c>
      <c r="O239" s="519"/>
      <c r="P239" s="519"/>
      <c r="Q239" s="519"/>
      <c r="R239" s="519" t="s">
        <v>81</v>
      </c>
      <c r="S239" s="519"/>
      <c r="T239" s="519"/>
      <c r="U239" s="519"/>
      <c r="V239" s="519" t="s">
        <v>62</v>
      </c>
      <c r="W239" s="519"/>
      <c r="X239" s="519"/>
      <c r="Y239" s="519"/>
      <c r="Z239" s="519" t="s">
        <v>80</v>
      </c>
      <c r="AA239" s="519"/>
      <c r="AB239" s="519"/>
      <c r="AC239" s="519"/>
      <c r="AD239" s="519" t="s">
        <v>81</v>
      </c>
      <c r="AE239" s="519"/>
      <c r="AF239" s="519"/>
      <c r="AG239" s="519"/>
      <c r="AH239" s="519" t="s">
        <v>62</v>
      </c>
      <c r="AI239" s="519"/>
      <c r="AJ239" s="519"/>
      <c r="AK239" s="519"/>
      <c r="AL239" s="519" t="s">
        <v>80</v>
      </c>
      <c r="AM239" s="519"/>
      <c r="AN239" s="519"/>
      <c r="AO239" s="519"/>
      <c r="AP239" s="519" t="s">
        <v>81</v>
      </c>
      <c r="AQ239" s="519"/>
      <c r="AR239" s="519"/>
      <c r="AS239" s="519"/>
    </row>
    <row r="240" spans="1:54" s="5" customFormat="1" hidden="1">
      <c r="A240" s="511">
        <v>1</v>
      </c>
      <c r="B240" s="511"/>
      <c r="C240" s="511"/>
      <c r="D240" s="511"/>
      <c r="E240" s="512">
        <v>2</v>
      </c>
      <c r="F240" s="512"/>
      <c r="G240" s="512">
        <v>3</v>
      </c>
      <c r="H240" s="512"/>
      <c r="I240" s="512"/>
      <c r="J240" s="512">
        <v>4</v>
      </c>
      <c r="K240" s="512"/>
      <c r="L240" s="512"/>
      <c r="M240" s="512"/>
      <c r="N240" s="512">
        <v>5</v>
      </c>
      <c r="O240" s="512"/>
      <c r="P240" s="512"/>
      <c r="Q240" s="512"/>
      <c r="R240" s="512">
        <v>6</v>
      </c>
      <c r="S240" s="512"/>
      <c r="T240" s="512"/>
      <c r="U240" s="512"/>
      <c r="V240" s="512">
        <v>7</v>
      </c>
      <c r="W240" s="512"/>
      <c r="X240" s="512"/>
      <c r="Y240" s="512"/>
      <c r="Z240" s="512">
        <v>8</v>
      </c>
      <c r="AA240" s="512"/>
      <c r="AB240" s="512"/>
      <c r="AC240" s="512"/>
      <c r="AD240" s="512">
        <v>9</v>
      </c>
      <c r="AE240" s="512"/>
      <c r="AF240" s="512"/>
      <c r="AG240" s="512"/>
      <c r="AH240" s="512">
        <v>10</v>
      </c>
      <c r="AI240" s="512"/>
      <c r="AJ240" s="512"/>
      <c r="AK240" s="512"/>
      <c r="AL240" s="511">
        <v>11</v>
      </c>
      <c r="AM240" s="511"/>
      <c r="AN240" s="511"/>
      <c r="AO240" s="511"/>
      <c r="AP240" s="511">
        <v>12</v>
      </c>
      <c r="AQ240" s="511"/>
      <c r="AR240" s="511"/>
      <c r="AS240" s="511"/>
      <c r="AT240" s="520"/>
      <c r="AU240" s="520"/>
      <c r="AV240" s="520"/>
      <c r="AW240" s="520"/>
      <c r="AX240" s="520"/>
      <c r="AY240" s="520"/>
      <c r="AZ240" s="520"/>
      <c r="BA240" s="520"/>
      <c r="BB240" s="520"/>
    </row>
    <row r="241" spans="1:65" s="5" customFormat="1" ht="75.75" hidden="1" customHeight="1">
      <c r="A241" s="522" t="s">
        <v>63</v>
      </c>
      <c r="B241" s="522"/>
      <c r="C241" s="522"/>
      <c r="D241" s="522"/>
      <c r="E241" s="545" t="s">
        <v>64</v>
      </c>
      <c r="F241" s="545"/>
      <c r="G241" s="546" t="s">
        <v>49</v>
      </c>
      <c r="H241" s="546"/>
      <c r="I241" s="546"/>
      <c r="J241" s="501">
        <f>J242+J245</f>
        <v>0</v>
      </c>
      <c r="K241" s="501"/>
      <c r="L241" s="501"/>
      <c r="M241" s="501"/>
      <c r="N241" s="501">
        <f t="shared" ref="N241" si="5">N242+N245</f>
        <v>0</v>
      </c>
      <c r="O241" s="501"/>
      <c r="P241" s="501"/>
      <c r="Q241" s="501"/>
      <c r="R241" s="501">
        <f t="shared" ref="R241" si="6">R242+R245</f>
        <v>0</v>
      </c>
      <c r="S241" s="501"/>
      <c r="T241" s="501"/>
      <c r="U241" s="501"/>
      <c r="V241" s="501">
        <f t="shared" ref="V241" si="7">V242+V245</f>
        <v>0</v>
      </c>
      <c r="W241" s="501"/>
      <c r="X241" s="501"/>
      <c r="Y241" s="501"/>
      <c r="Z241" s="501">
        <f t="shared" ref="Z241" si="8">Z242+Z245</f>
        <v>0</v>
      </c>
      <c r="AA241" s="501"/>
      <c r="AB241" s="501"/>
      <c r="AC241" s="501"/>
      <c r="AD241" s="501">
        <f t="shared" ref="AD241" si="9">AD242+AD245</f>
        <v>0</v>
      </c>
      <c r="AE241" s="501"/>
      <c r="AF241" s="501"/>
      <c r="AG241" s="501"/>
      <c r="AH241" s="501">
        <f t="shared" ref="AH241" si="10">AH242+AH245</f>
        <v>0</v>
      </c>
      <c r="AI241" s="501"/>
      <c r="AJ241" s="501"/>
      <c r="AK241" s="501"/>
      <c r="AL241" s="501">
        <f t="shared" ref="AL241" si="11">AL242+AL245</f>
        <v>0</v>
      </c>
      <c r="AM241" s="501"/>
      <c r="AN241" s="501"/>
      <c r="AO241" s="501"/>
      <c r="AP241" s="501">
        <f t="shared" ref="AP241" si="12">AP242+AP245</f>
        <v>0</v>
      </c>
      <c r="AQ241" s="501"/>
      <c r="AR241" s="501"/>
      <c r="AS241" s="501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</row>
    <row r="242" spans="1:65" s="5" customFormat="1" hidden="1">
      <c r="A242" s="522" t="s">
        <v>368</v>
      </c>
      <c r="B242" s="522"/>
      <c r="C242" s="522"/>
      <c r="D242" s="522"/>
      <c r="E242" s="535">
        <v>1001</v>
      </c>
      <c r="F242" s="536"/>
      <c r="G242" s="539" t="s">
        <v>49</v>
      </c>
      <c r="H242" s="540"/>
      <c r="I242" s="541"/>
      <c r="J242" s="523">
        <f>V242+AH242</f>
        <v>0</v>
      </c>
      <c r="K242" s="524"/>
      <c r="L242" s="524"/>
      <c r="M242" s="525"/>
      <c r="N242" s="523">
        <f t="shared" ref="N242" si="13">Z242+AL242</f>
        <v>0</v>
      </c>
      <c r="O242" s="524"/>
      <c r="P242" s="524"/>
      <c r="Q242" s="525"/>
      <c r="R242" s="523">
        <f t="shared" ref="R242" si="14">AD242+AP242</f>
        <v>0</v>
      </c>
      <c r="S242" s="524"/>
      <c r="T242" s="524"/>
      <c r="U242" s="525"/>
      <c r="V242" s="523"/>
      <c r="W242" s="524"/>
      <c r="X242" s="524"/>
      <c r="Y242" s="525"/>
      <c r="Z242" s="523"/>
      <c r="AA242" s="524"/>
      <c r="AB242" s="524"/>
      <c r="AC242" s="525"/>
      <c r="AD242" s="523"/>
      <c r="AE242" s="524"/>
      <c r="AF242" s="524"/>
      <c r="AG242" s="525"/>
      <c r="AH242" s="523"/>
      <c r="AI242" s="524"/>
      <c r="AJ242" s="524"/>
      <c r="AK242" s="525"/>
      <c r="AL242" s="523"/>
      <c r="AM242" s="524"/>
      <c r="AN242" s="524"/>
      <c r="AO242" s="525"/>
      <c r="AP242" s="529"/>
      <c r="AQ242" s="530"/>
      <c r="AR242" s="530"/>
      <c r="AS242" s="531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</row>
    <row r="243" spans="1:65" s="5" customFormat="1" ht="62.25" hidden="1" customHeight="1">
      <c r="A243" s="522" t="s">
        <v>369</v>
      </c>
      <c r="B243" s="522"/>
      <c r="C243" s="522"/>
      <c r="D243" s="522"/>
      <c r="E243" s="537"/>
      <c r="F243" s="538"/>
      <c r="G243" s="542"/>
      <c r="H243" s="543"/>
      <c r="I243" s="544"/>
      <c r="J243" s="526"/>
      <c r="K243" s="527"/>
      <c r="L243" s="527"/>
      <c r="M243" s="528"/>
      <c r="N243" s="526"/>
      <c r="O243" s="527"/>
      <c r="P243" s="527"/>
      <c r="Q243" s="528"/>
      <c r="R243" s="526"/>
      <c r="S243" s="527"/>
      <c r="T243" s="527"/>
      <c r="U243" s="528"/>
      <c r="V243" s="526"/>
      <c r="W243" s="527"/>
      <c r="X243" s="527"/>
      <c r="Y243" s="528"/>
      <c r="Z243" s="526"/>
      <c r="AA243" s="527"/>
      <c r="AB243" s="527"/>
      <c r="AC243" s="528"/>
      <c r="AD243" s="526"/>
      <c r="AE243" s="527"/>
      <c r="AF243" s="527"/>
      <c r="AG243" s="528"/>
      <c r="AH243" s="526"/>
      <c r="AI243" s="527"/>
      <c r="AJ243" s="527"/>
      <c r="AK243" s="528"/>
      <c r="AL243" s="526"/>
      <c r="AM243" s="527"/>
      <c r="AN243" s="527"/>
      <c r="AO243" s="528"/>
      <c r="AP243" s="532"/>
      <c r="AQ243" s="533"/>
      <c r="AR243" s="533"/>
      <c r="AS243" s="534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</row>
    <row r="244" spans="1:65" s="5" customFormat="1" ht="13.15" hidden="1" customHeight="1">
      <c r="A244" s="521"/>
      <c r="B244" s="521"/>
      <c r="C244" s="521"/>
      <c r="D244" s="521"/>
      <c r="E244" s="515"/>
      <c r="F244" s="515"/>
      <c r="G244" s="515"/>
      <c r="H244" s="515"/>
      <c r="I244" s="515"/>
      <c r="J244" s="501">
        <f t="shared" ref="J244:J246" si="15">V244+AH244</f>
        <v>0</v>
      </c>
      <c r="K244" s="501"/>
      <c r="L244" s="501"/>
      <c r="M244" s="501"/>
      <c r="N244" s="501">
        <f t="shared" ref="N244:N246" si="16">Z244+AL244</f>
        <v>0</v>
      </c>
      <c r="O244" s="501"/>
      <c r="P244" s="501"/>
      <c r="Q244" s="501"/>
      <c r="R244" s="501">
        <f t="shared" ref="R244:R246" si="17">AD244+AP244</f>
        <v>0</v>
      </c>
      <c r="S244" s="501"/>
      <c r="T244" s="501"/>
      <c r="U244" s="501"/>
      <c r="V244" s="501"/>
      <c r="W244" s="501"/>
      <c r="X244" s="501"/>
      <c r="Y244" s="501"/>
      <c r="Z244" s="501"/>
      <c r="AA244" s="501"/>
      <c r="AB244" s="501"/>
      <c r="AC244" s="501"/>
      <c r="AD244" s="501"/>
      <c r="AE244" s="501"/>
      <c r="AF244" s="501"/>
      <c r="AG244" s="501"/>
      <c r="AH244" s="501"/>
      <c r="AI244" s="501"/>
      <c r="AJ244" s="501"/>
      <c r="AK244" s="501"/>
      <c r="AL244" s="501"/>
      <c r="AM244" s="501"/>
      <c r="AN244" s="501"/>
      <c r="AO244" s="501"/>
      <c r="AP244" s="515"/>
      <c r="AQ244" s="515"/>
      <c r="AR244" s="515"/>
      <c r="AS244" s="515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</row>
    <row r="245" spans="1:65" s="5" customFormat="1" ht="75.75" hidden="1" customHeight="1">
      <c r="A245" s="522" t="s">
        <v>370</v>
      </c>
      <c r="B245" s="522"/>
      <c r="C245" s="522"/>
      <c r="D245" s="522"/>
      <c r="E245" s="513">
        <v>2001</v>
      </c>
      <c r="F245" s="513"/>
      <c r="G245" s="515"/>
      <c r="H245" s="515"/>
      <c r="I245" s="515"/>
      <c r="J245" s="501">
        <f t="shared" si="15"/>
        <v>0</v>
      </c>
      <c r="K245" s="501"/>
      <c r="L245" s="501"/>
      <c r="M245" s="501"/>
      <c r="N245" s="501">
        <f t="shared" si="16"/>
        <v>0</v>
      </c>
      <c r="O245" s="501"/>
      <c r="P245" s="501"/>
      <c r="Q245" s="501"/>
      <c r="R245" s="501">
        <f t="shared" si="17"/>
        <v>0</v>
      </c>
      <c r="S245" s="501"/>
      <c r="T245" s="501"/>
      <c r="U245" s="501"/>
      <c r="V245" s="501"/>
      <c r="W245" s="501"/>
      <c r="X245" s="501"/>
      <c r="Y245" s="501"/>
      <c r="Z245" s="501"/>
      <c r="AA245" s="501"/>
      <c r="AB245" s="501"/>
      <c r="AC245" s="501"/>
      <c r="AD245" s="501"/>
      <c r="AE245" s="501"/>
      <c r="AF245" s="501"/>
      <c r="AG245" s="501"/>
      <c r="AH245" s="501"/>
      <c r="AI245" s="501"/>
      <c r="AJ245" s="501"/>
      <c r="AK245" s="501"/>
      <c r="AL245" s="501"/>
      <c r="AM245" s="501"/>
      <c r="AN245" s="501"/>
      <c r="AO245" s="501"/>
      <c r="AP245" s="515"/>
      <c r="AQ245" s="515"/>
      <c r="AR245" s="515"/>
      <c r="AS245" s="515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</row>
    <row r="246" spans="1:65" s="5" customFormat="1" ht="16.149999999999999" hidden="1" customHeight="1">
      <c r="A246" s="521"/>
      <c r="B246" s="521"/>
      <c r="C246" s="521"/>
      <c r="D246" s="521"/>
      <c r="E246" s="515"/>
      <c r="F246" s="515"/>
      <c r="G246" s="515"/>
      <c r="H246" s="515"/>
      <c r="I246" s="515"/>
      <c r="J246" s="501">
        <f t="shared" si="15"/>
        <v>0</v>
      </c>
      <c r="K246" s="501"/>
      <c r="L246" s="501"/>
      <c r="M246" s="501"/>
      <c r="N246" s="501">
        <f t="shared" si="16"/>
        <v>0</v>
      </c>
      <c r="O246" s="501"/>
      <c r="P246" s="501"/>
      <c r="Q246" s="501"/>
      <c r="R246" s="501">
        <f t="shared" si="17"/>
        <v>0</v>
      </c>
      <c r="S246" s="501"/>
      <c r="T246" s="501"/>
      <c r="U246" s="501"/>
      <c r="V246" s="515"/>
      <c r="W246" s="515"/>
      <c r="X246" s="515"/>
      <c r="Y246" s="515"/>
      <c r="Z246" s="501"/>
      <c r="AA246" s="501"/>
      <c r="AB246" s="501"/>
      <c r="AC246" s="501"/>
      <c r="AD246" s="501"/>
      <c r="AE246" s="501"/>
      <c r="AF246" s="501"/>
      <c r="AG246" s="501"/>
      <c r="AH246" s="501"/>
      <c r="AI246" s="501"/>
      <c r="AJ246" s="501"/>
      <c r="AK246" s="501"/>
      <c r="AL246" s="501"/>
      <c r="AM246" s="501"/>
      <c r="AN246" s="501"/>
      <c r="AO246" s="501"/>
      <c r="AP246" s="515"/>
      <c r="AQ246" s="515"/>
      <c r="AR246" s="515"/>
      <c r="AS246" s="515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</row>
    <row r="247" spans="1:65" s="5" customFormat="1" ht="13.15" hidden="1" customHeight="1">
      <c r="A247" s="11"/>
      <c r="B247" s="11"/>
      <c r="C247" s="11"/>
      <c r="D247" s="11"/>
      <c r="E247" s="11"/>
      <c r="F247" s="11"/>
      <c r="G247" s="11"/>
      <c r="H247" s="11"/>
      <c r="I247" s="13"/>
      <c r="J247" s="13"/>
      <c r="K247" s="13"/>
      <c r="L247" s="13"/>
      <c r="M247" s="260"/>
      <c r="N247" s="260"/>
      <c r="O247" s="260"/>
      <c r="P247" s="260"/>
      <c r="Q247" s="261"/>
      <c r="R247" s="261"/>
      <c r="S247" s="261"/>
      <c r="T247" s="261"/>
      <c r="U247" s="261"/>
      <c r="V247" s="261"/>
      <c r="W247" s="261"/>
      <c r="X247" s="261"/>
      <c r="Y247" s="261"/>
      <c r="Z247" s="261"/>
      <c r="AA247" s="261"/>
      <c r="AB247" s="261"/>
      <c r="AC247" s="261"/>
      <c r="AD247" s="261"/>
      <c r="AE247" s="261"/>
      <c r="AF247" s="261"/>
      <c r="AG247" s="261"/>
      <c r="AH247" s="261"/>
      <c r="AI247" s="261"/>
      <c r="AJ247" s="261"/>
      <c r="AK247" s="261"/>
      <c r="AL247" s="261"/>
      <c r="AM247" s="261"/>
      <c r="AN247" s="261"/>
      <c r="AO247" s="261"/>
      <c r="AP247" s="261"/>
      <c r="AQ247" s="261"/>
      <c r="AR247" s="261"/>
      <c r="AS247" s="261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</row>
    <row r="248" spans="1:65" s="5" customFormat="1" ht="13.15" hidden="1" customHeight="1">
      <c r="A248" s="11"/>
      <c r="B248" s="11"/>
      <c r="C248" s="11"/>
      <c r="D248" s="11"/>
      <c r="E248" s="11"/>
      <c r="F248" s="11"/>
      <c r="G248" s="11"/>
      <c r="H248" s="11"/>
      <c r="I248" s="13"/>
      <c r="J248" s="13"/>
      <c r="K248" s="13"/>
      <c r="L248" s="13"/>
      <c r="M248" s="260"/>
      <c r="N248" s="260"/>
      <c r="O248" s="260"/>
      <c r="P248" s="260"/>
      <c r="Q248" s="261"/>
      <c r="R248" s="261"/>
      <c r="S248" s="261"/>
      <c r="T248" s="261"/>
      <c r="U248" s="261"/>
      <c r="V248" s="261"/>
      <c r="W248" s="261"/>
      <c r="X248" s="261"/>
      <c r="Y248" s="261"/>
      <c r="Z248" s="261"/>
      <c r="AA248" s="261"/>
      <c r="AB248" s="261"/>
      <c r="AC248" s="261"/>
      <c r="AD248" s="261"/>
      <c r="AE248" s="261"/>
      <c r="AF248" s="261"/>
      <c r="AG248" s="261"/>
      <c r="AH248" s="261"/>
      <c r="AI248" s="261"/>
      <c r="AJ248" s="261"/>
      <c r="AK248" s="261"/>
      <c r="AL248" s="261"/>
      <c r="AM248" s="261"/>
      <c r="AN248" s="516" t="s">
        <v>335</v>
      </c>
      <c r="AO248" s="516"/>
      <c r="AP248" s="516"/>
      <c r="AQ248" s="516"/>
      <c r="AR248" s="516"/>
      <c r="AS248" s="5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</row>
    <row r="249" spans="1:65" s="5" customFormat="1" ht="13.15" hidden="1" customHeight="1">
      <c r="A249" s="517" t="s">
        <v>65</v>
      </c>
      <c r="B249" s="517"/>
      <c r="C249" s="517"/>
      <c r="D249" s="517"/>
      <c r="E249" s="517"/>
      <c r="F249" s="517"/>
      <c r="G249" s="517"/>
      <c r="H249" s="517"/>
      <c r="I249" s="517"/>
      <c r="J249" s="517"/>
      <c r="K249" s="517"/>
      <c r="L249" s="517"/>
      <c r="M249" s="517"/>
      <c r="N249" s="517"/>
      <c r="O249" s="517"/>
      <c r="P249" s="517"/>
      <c r="Q249" s="517"/>
      <c r="R249" s="517"/>
      <c r="S249" s="517"/>
      <c r="T249" s="517"/>
      <c r="U249" s="517"/>
      <c r="V249" s="517"/>
      <c r="W249" s="517"/>
      <c r="X249" s="517"/>
      <c r="Y249" s="517"/>
      <c r="Z249" s="517"/>
      <c r="AA249" s="517"/>
      <c r="AB249" s="517"/>
      <c r="AC249" s="517"/>
      <c r="AD249" s="517"/>
      <c r="AE249" s="517"/>
      <c r="AF249" s="517"/>
      <c r="AG249" s="517"/>
      <c r="AH249" s="517"/>
      <c r="AI249" s="517"/>
      <c r="AJ249" s="517"/>
      <c r="AK249" s="517"/>
      <c r="AL249" s="517"/>
      <c r="AM249" s="517"/>
      <c r="AN249" s="517"/>
      <c r="AO249" s="517"/>
      <c r="AP249" s="517"/>
      <c r="AQ249" s="517"/>
      <c r="AR249" s="517"/>
      <c r="AS249" s="517"/>
    </row>
    <row r="250" spans="1:65" s="5" customFormat="1" ht="13.15" hidden="1" customHeight="1">
      <c r="A250" s="517" t="s">
        <v>340</v>
      </c>
      <c r="B250" s="517"/>
      <c r="C250" s="517"/>
      <c r="D250" s="517"/>
      <c r="E250" s="517"/>
      <c r="F250" s="517"/>
      <c r="G250" s="517"/>
      <c r="H250" s="517"/>
      <c r="I250" s="517"/>
      <c r="J250" s="517"/>
      <c r="K250" s="517"/>
      <c r="L250" s="517"/>
      <c r="M250" s="517"/>
      <c r="N250" s="517"/>
      <c r="O250" s="517"/>
      <c r="P250" s="517"/>
      <c r="Q250" s="517"/>
      <c r="R250" s="517"/>
      <c r="S250" s="517"/>
      <c r="T250" s="517"/>
      <c r="U250" s="517"/>
      <c r="V250" s="517"/>
      <c r="W250" s="517"/>
      <c r="X250" s="517"/>
      <c r="Y250" s="517"/>
      <c r="Z250" s="517"/>
      <c r="AA250" s="517"/>
      <c r="AB250" s="517"/>
      <c r="AC250" s="517"/>
      <c r="AD250" s="517"/>
      <c r="AE250" s="517"/>
      <c r="AF250" s="517"/>
      <c r="AG250" s="517"/>
      <c r="AH250" s="517"/>
      <c r="AI250" s="517"/>
      <c r="AJ250" s="517"/>
      <c r="AK250" s="517"/>
      <c r="AL250" s="517"/>
      <c r="AM250" s="517"/>
      <c r="AN250" s="517"/>
      <c r="AO250" s="517"/>
      <c r="AP250" s="517"/>
      <c r="AQ250" s="517"/>
      <c r="AR250" s="517"/>
      <c r="AS250" s="517"/>
    </row>
    <row r="251" spans="1:65" s="5" customFormat="1" ht="13.15" hidden="1" customHeight="1">
      <c r="A251" s="517" t="s">
        <v>39</v>
      </c>
      <c r="B251" s="517"/>
      <c r="C251" s="517"/>
      <c r="D251" s="517"/>
      <c r="E251" s="517"/>
      <c r="F251" s="517"/>
      <c r="G251" s="517"/>
      <c r="H251" s="517"/>
      <c r="I251" s="517"/>
      <c r="J251" s="517"/>
      <c r="K251" s="517"/>
      <c r="L251" s="517"/>
      <c r="M251" s="517"/>
      <c r="N251" s="517"/>
      <c r="O251" s="517"/>
      <c r="P251" s="517"/>
      <c r="Q251" s="517"/>
      <c r="R251" s="517"/>
      <c r="S251" s="517"/>
      <c r="T251" s="517"/>
      <c r="U251" s="517"/>
      <c r="V251" s="517"/>
      <c r="W251" s="517"/>
      <c r="X251" s="517"/>
      <c r="Y251" s="517"/>
      <c r="Z251" s="517"/>
      <c r="AA251" s="517"/>
      <c r="AB251" s="517"/>
      <c r="AC251" s="517"/>
      <c r="AD251" s="517"/>
      <c r="AE251" s="517"/>
      <c r="AF251" s="517"/>
      <c r="AG251" s="517"/>
      <c r="AH251" s="517"/>
      <c r="AI251" s="517"/>
      <c r="AJ251" s="517"/>
      <c r="AK251" s="517"/>
      <c r="AL251" s="517"/>
      <c r="AM251" s="517"/>
      <c r="AN251" s="517"/>
      <c r="AO251" s="517"/>
      <c r="AP251" s="517"/>
      <c r="AQ251" s="517"/>
      <c r="AR251" s="517"/>
      <c r="AS251" s="517"/>
    </row>
    <row r="252" spans="1:65" s="5" customFormat="1" ht="13.15" hidden="1" customHeight="1">
      <c r="A252" s="520" t="s">
        <v>337</v>
      </c>
      <c r="B252" s="520"/>
      <c r="C252" s="520"/>
      <c r="D252" s="520"/>
      <c r="E252" s="520"/>
      <c r="F252" s="520"/>
      <c r="G252" s="520"/>
      <c r="H252" s="520"/>
      <c r="I252" s="520"/>
      <c r="J252" s="520"/>
      <c r="K252" s="520"/>
      <c r="L252" s="520"/>
      <c r="M252" s="520"/>
      <c r="N252" s="520"/>
      <c r="O252" s="520"/>
      <c r="P252" s="520"/>
      <c r="Q252" s="520"/>
      <c r="R252" s="520"/>
      <c r="S252" s="520"/>
      <c r="T252" s="520"/>
      <c r="U252" s="520"/>
      <c r="V252" s="520"/>
      <c r="W252" s="520"/>
      <c r="X252" s="520"/>
      <c r="Y252" s="520"/>
      <c r="Z252" s="520"/>
      <c r="AA252" s="520"/>
      <c r="AB252" s="520"/>
      <c r="AC252" s="520"/>
      <c r="AD252" s="520"/>
      <c r="AE252" s="520"/>
      <c r="AF252" s="520"/>
      <c r="AG252" s="520"/>
      <c r="AH252" s="520"/>
      <c r="AI252" s="520"/>
      <c r="AJ252" s="520"/>
      <c r="AK252" s="520"/>
      <c r="AL252" s="520"/>
      <c r="AM252" s="520"/>
      <c r="AN252" s="520"/>
      <c r="AO252" s="520"/>
      <c r="AP252" s="520"/>
      <c r="AQ252" s="520"/>
      <c r="AR252" s="520"/>
      <c r="AS252" s="520"/>
    </row>
    <row r="253" spans="1:65" s="5" customFormat="1" ht="13.15" hidden="1" customHeight="1">
      <c r="A253" s="14"/>
      <c r="B253" s="14"/>
      <c r="C253" s="14"/>
      <c r="D253" s="14"/>
      <c r="E253" s="11"/>
      <c r="F253" s="11"/>
      <c r="G253" s="11"/>
      <c r="H253" s="11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</row>
    <row r="254" spans="1:65" s="5" customFormat="1" ht="28.5" hidden="1" customHeight="1">
      <c r="A254" s="518" t="s">
        <v>23</v>
      </c>
      <c r="B254" s="518"/>
      <c r="C254" s="518"/>
      <c r="D254" s="518"/>
      <c r="E254" s="518"/>
      <c r="F254" s="518"/>
      <c r="G254" s="518"/>
      <c r="H254" s="518"/>
      <c r="I254" s="518"/>
      <c r="J254" s="518"/>
      <c r="K254" s="518"/>
      <c r="L254" s="518"/>
      <c r="M254" s="518"/>
      <c r="N254" s="518"/>
      <c r="O254" s="518"/>
      <c r="P254" s="518"/>
      <c r="Q254" s="518"/>
      <c r="R254" s="518"/>
      <c r="S254" s="518"/>
      <c r="T254" s="518"/>
      <c r="U254" s="518"/>
      <c r="V254" s="518"/>
      <c r="W254" s="518"/>
      <c r="X254" s="518"/>
      <c r="Y254" s="518"/>
      <c r="Z254" s="518"/>
      <c r="AA254" s="518"/>
      <c r="AB254" s="518"/>
      <c r="AC254" s="518"/>
      <c r="AD254" s="519" t="s">
        <v>40</v>
      </c>
      <c r="AE254" s="519"/>
      <c r="AF254" s="519"/>
      <c r="AG254" s="519"/>
      <c r="AH254" s="519" t="s">
        <v>77</v>
      </c>
      <c r="AI254" s="519"/>
      <c r="AJ254" s="519"/>
      <c r="AK254" s="519"/>
      <c r="AL254" s="519"/>
      <c r="AM254" s="519"/>
      <c r="AN254" s="519"/>
      <c r="AO254" s="519"/>
      <c r="AP254" s="519"/>
      <c r="AQ254" s="519"/>
      <c r="AR254" s="519"/>
      <c r="AS254" s="261"/>
    </row>
    <row r="255" spans="1:65" s="5" customFormat="1" ht="13.15" hidden="1" customHeight="1">
      <c r="A255" s="511">
        <v>1</v>
      </c>
      <c r="B255" s="511"/>
      <c r="C255" s="511"/>
      <c r="D255" s="511"/>
      <c r="E255" s="511"/>
      <c r="F255" s="511"/>
      <c r="G255" s="511"/>
      <c r="H255" s="511"/>
      <c r="I255" s="511"/>
      <c r="J255" s="511"/>
      <c r="K255" s="511"/>
      <c r="L255" s="511"/>
      <c r="M255" s="511"/>
      <c r="N255" s="511"/>
      <c r="O255" s="511"/>
      <c r="P255" s="511"/>
      <c r="Q255" s="511"/>
      <c r="R255" s="511"/>
      <c r="S255" s="511"/>
      <c r="T255" s="511"/>
      <c r="U255" s="511"/>
      <c r="V255" s="511"/>
      <c r="W255" s="511"/>
      <c r="X255" s="511"/>
      <c r="Y255" s="511"/>
      <c r="Z255" s="511"/>
      <c r="AA255" s="511"/>
      <c r="AB255" s="511"/>
      <c r="AC255" s="511"/>
      <c r="AD255" s="512">
        <v>2</v>
      </c>
      <c r="AE255" s="512"/>
      <c r="AF255" s="512"/>
      <c r="AG255" s="512"/>
      <c r="AH255" s="513">
        <v>3</v>
      </c>
      <c r="AI255" s="513"/>
      <c r="AJ255" s="513"/>
      <c r="AK255" s="513"/>
      <c r="AL255" s="513"/>
      <c r="AM255" s="513"/>
      <c r="AN255" s="513"/>
      <c r="AO255" s="513"/>
      <c r="AP255" s="513"/>
      <c r="AQ255" s="513"/>
      <c r="AR255" s="513"/>
      <c r="AS255" s="261"/>
    </row>
    <row r="256" spans="1:65" s="5" customFormat="1" ht="12.75" hidden="1" customHeight="1">
      <c r="A256" s="499" t="s">
        <v>51</v>
      </c>
      <c r="B256" s="499"/>
      <c r="C256" s="499"/>
      <c r="D256" s="499"/>
      <c r="E256" s="499"/>
      <c r="F256" s="499"/>
      <c r="G256" s="499"/>
      <c r="H256" s="499"/>
      <c r="I256" s="499"/>
      <c r="J256" s="499"/>
      <c r="K256" s="499"/>
      <c r="L256" s="499"/>
      <c r="M256" s="499"/>
      <c r="N256" s="499"/>
      <c r="O256" s="499"/>
      <c r="P256" s="499"/>
      <c r="Q256" s="499"/>
      <c r="R256" s="499"/>
      <c r="S256" s="499"/>
      <c r="T256" s="499"/>
      <c r="U256" s="499"/>
      <c r="V256" s="499"/>
      <c r="W256" s="499"/>
      <c r="X256" s="499"/>
      <c r="Y256" s="499"/>
      <c r="Z256" s="499"/>
      <c r="AA256" s="499"/>
      <c r="AB256" s="499"/>
      <c r="AC256" s="499"/>
      <c r="AD256" s="500" t="s">
        <v>66</v>
      </c>
      <c r="AE256" s="500"/>
      <c r="AF256" s="500"/>
      <c r="AG256" s="500"/>
      <c r="AH256" s="515"/>
      <c r="AI256" s="515"/>
      <c r="AJ256" s="515"/>
      <c r="AK256" s="515"/>
      <c r="AL256" s="515"/>
      <c r="AM256" s="515"/>
      <c r="AN256" s="515"/>
      <c r="AO256" s="515"/>
      <c r="AP256" s="515"/>
      <c r="AQ256" s="515"/>
      <c r="AR256" s="515"/>
      <c r="AS256" s="261"/>
    </row>
    <row r="257" spans="1:65" s="5" customFormat="1" ht="12.75" hidden="1" customHeight="1">
      <c r="A257" s="499" t="s">
        <v>52</v>
      </c>
      <c r="B257" s="499"/>
      <c r="C257" s="499"/>
      <c r="D257" s="499"/>
      <c r="E257" s="499"/>
      <c r="F257" s="499"/>
      <c r="G257" s="499"/>
      <c r="H257" s="499"/>
      <c r="I257" s="499"/>
      <c r="J257" s="499"/>
      <c r="K257" s="499"/>
      <c r="L257" s="499"/>
      <c r="M257" s="499"/>
      <c r="N257" s="499"/>
      <c r="O257" s="499"/>
      <c r="P257" s="499"/>
      <c r="Q257" s="499"/>
      <c r="R257" s="499"/>
      <c r="S257" s="499"/>
      <c r="T257" s="499"/>
      <c r="U257" s="499"/>
      <c r="V257" s="499"/>
      <c r="W257" s="499"/>
      <c r="X257" s="499"/>
      <c r="Y257" s="499"/>
      <c r="Z257" s="499"/>
      <c r="AA257" s="499"/>
      <c r="AB257" s="499"/>
      <c r="AC257" s="499"/>
      <c r="AD257" s="500" t="s">
        <v>67</v>
      </c>
      <c r="AE257" s="500"/>
      <c r="AF257" s="500"/>
      <c r="AG257" s="500"/>
      <c r="AH257" s="515"/>
      <c r="AI257" s="515"/>
      <c r="AJ257" s="515"/>
      <c r="AK257" s="515"/>
      <c r="AL257" s="515"/>
      <c r="AM257" s="515"/>
      <c r="AN257" s="515"/>
      <c r="AO257" s="515"/>
      <c r="AP257" s="515"/>
      <c r="AQ257" s="515"/>
      <c r="AR257" s="515"/>
      <c r="AS257" s="261"/>
    </row>
    <row r="258" spans="1:65" s="5" customFormat="1" ht="12.75" hidden="1" customHeight="1">
      <c r="A258" s="499" t="s">
        <v>70</v>
      </c>
      <c r="B258" s="499"/>
      <c r="C258" s="499"/>
      <c r="D258" s="499"/>
      <c r="E258" s="499"/>
      <c r="F258" s="499"/>
      <c r="G258" s="499"/>
      <c r="H258" s="499"/>
      <c r="I258" s="499"/>
      <c r="J258" s="499"/>
      <c r="K258" s="499"/>
      <c r="L258" s="499"/>
      <c r="M258" s="499"/>
      <c r="N258" s="499"/>
      <c r="O258" s="499"/>
      <c r="P258" s="499"/>
      <c r="Q258" s="499"/>
      <c r="R258" s="499"/>
      <c r="S258" s="499"/>
      <c r="T258" s="499"/>
      <c r="U258" s="499"/>
      <c r="V258" s="499"/>
      <c r="W258" s="499"/>
      <c r="X258" s="499"/>
      <c r="Y258" s="499"/>
      <c r="Z258" s="499"/>
      <c r="AA258" s="499"/>
      <c r="AB258" s="499"/>
      <c r="AC258" s="499"/>
      <c r="AD258" s="500" t="s">
        <v>68</v>
      </c>
      <c r="AE258" s="500"/>
      <c r="AF258" s="500"/>
      <c r="AG258" s="500"/>
      <c r="AH258" s="515"/>
      <c r="AI258" s="515"/>
      <c r="AJ258" s="515"/>
      <c r="AK258" s="515"/>
      <c r="AL258" s="515"/>
      <c r="AM258" s="515"/>
      <c r="AN258" s="515"/>
      <c r="AO258" s="515"/>
      <c r="AP258" s="515"/>
      <c r="AQ258" s="515"/>
      <c r="AR258" s="515"/>
      <c r="AS258" s="261"/>
    </row>
    <row r="259" spans="1:65" s="5" customFormat="1" hidden="1">
      <c r="A259" s="499"/>
      <c r="B259" s="499"/>
      <c r="C259" s="499"/>
      <c r="D259" s="499"/>
      <c r="E259" s="499"/>
      <c r="F259" s="499"/>
      <c r="G259" s="499"/>
      <c r="H259" s="499"/>
      <c r="I259" s="499"/>
      <c r="J259" s="499"/>
      <c r="K259" s="499"/>
      <c r="L259" s="499"/>
      <c r="M259" s="499"/>
      <c r="N259" s="499"/>
      <c r="O259" s="499"/>
      <c r="P259" s="499"/>
      <c r="Q259" s="499"/>
      <c r="R259" s="499"/>
      <c r="S259" s="499"/>
      <c r="T259" s="499"/>
      <c r="U259" s="499"/>
      <c r="V259" s="499"/>
      <c r="W259" s="499"/>
      <c r="X259" s="499"/>
      <c r="Y259" s="499"/>
      <c r="Z259" s="499"/>
      <c r="AA259" s="499"/>
      <c r="AB259" s="499"/>
      <c r="AC259" s="499"/>
      <c r="AD259" s="500"/>
      <c r="AE259" s="500"/>
      <c r="AF259" s="500"/>
      <c r="AG259" s="500"/>
      <c r="AH259" s="515"/>
      <c r="AI259" s="515"/>
      <c r="AJ259" s="515"/>
      <c r="AK259" s="515"/>
      <c r="AL259" s="515"/>
      <c r="AM259" s="515"/>
      <c r="AN259" s="515"/>
      <c r="AO259" s="515"/>
      <c r="AP259" s="515"/>
      <c r="AQ259" s="515"/>
      <c r="AR259" s="515"/>
      <c r="AS259" s="261"/>
    </row>
    <row r="260" spans="1:65" s="5" customFormat="1" ht="12.75" hidden="1" customHeight="1">
      <c r="A260" s="499" t="s">
        <v>71</v>
      </c>
      <c r="B260" s="499"/>
      <c r="C260" s="499"/>
      <c r="D260" s="499"/>
      <c r="E260" s="499"/>
      <c r="F260" s="499"/>
      <c r="G260" s="499"/>
      <c r="H260" s="499"/>
      <c r="I260" s="499"/>
      <c r="J260" s="499"/>
      <c r="K260" s="499"/>
      <c r="L260" s="499"/>
      <c r="M260" s="499"/>
      <c r="N260" s="499"/>
      <c r="O260" s="499"/>
      <c r="P260" s="499"/>
      <c r="Q260" s="499"/>
      <c r="R260" s="499"/>
      <c r="S260" s="499"/>
      <c r="T260" s="499"/>
      <c r="U260" s="499"/>
      <c r="V260" s="499"/>
      <c r="W260" s="499"/>
      <c r="X260" s="499"/>
      <c r="Y260" s="499"/>
      <c r="Z260" s="499"/>
      <c r="AA260" s="499"/>
      <c r="AB260" s="499"/>
      <c r="AC260" s="499"/>
      <c r="AD260" s="500" t="s">
        <v>69</v>
      </c>
      <c r="AE260" s="500"/>
      <c r="AF260" s="500"/>
      <c r="AG260" s="500"/>
      <c r="AH260" s="515"/>
      <c r="AI260" s="515"/>
      <c r="AJ260" s="515"/>
      <c r="AK260" s="515"/>
      <c r="AL260" s="515"/>
      <c r="AM260" s="515"/>
      <c r="AN260" s="515"/>
      <c r="AO260" s="515"/>
      <c r="AP260" s="515"/>
      <c r="AQ260" s="515"/>
      <c r="AR260" s="515"/>
      <c r="AS260" s="261"/>
    </row>
    <row r="261" spans="1:65" s="5" customFormat="1" hidden="1">
      <c r="A261" s="514"/>
      <c r="B261" s="514"/>
      <c r="C261" s="514"/>
      <c r="D261" s="514"/>
      <c r="E261" s="514"/>
      <c r="F261" s="514"/>
      <c r="G261" s="514"/>
      <c r="H261" s="514"/>
      <c r="I261" s="514"/>
      <c r="J261" s="514"/>
      <c r="K261" s="514"/>
      <c r="L261" s="514"/>
      <c r="M261" s="514"/>
      <c r="N261" s="514"/>
      <c r="O261" s="514"/>
      <c r="P261" s="514"/>
      <c r="Q261" s="514"/>
      <c r="R261" s="514"/>
      <c r="S261" s="514"/>
      <c r="T261" s="514"/>
      <c r="U261" s="514"/>
      <c r="V261" s="514"/>
      <c r="W261" s="514"/>
      <c r="X261" s="514"/>
      <c r="Y261" s="514"/>
      <c r="Z261" s="514"/>
      <c r="AA261" s="514"/>
      <c r="AB261" s="514"/>
      <c r="AC261" s="514"/>
      <c r="AD261" s="501"/>
      <c r="AE261" s="501"/>
      <c r="AF261" s="501"/>
      <c r="AG261" s="501"/>
      <c r="AH261" s="515"/>
      <c r="AI261" s="515"/>
      <c r="AJ261" s="515"/>
      <c r="AK261" s="515"/>
      <c r="AL261" s="515"/>
      <c r="AM261" s="515"/>
      <c r="AN261" s="515"/>
      <c r="AO261" s="515"/>
      <c r="AP261" s="515"/>
      <c r="AQ261" s="515"/>
      <c r="AR261" s="515"/>
      <c r="AS261" s="261"/>
    </row>
    <row r="262" spans="1:65" s="5" customFormat="1" hidden="1">
      <c r="I262" s="12"/>
      <c r="J262" s="12"/>
      <c r="K262" s="12"/>
      <c r="L262" s="12"/>
      <c r="M262" s="262"/>
      <c r="N262" s="262"/>
      <c r="O262" s="262"/>
      <c r="P262" s="262"/>
      <c r="Q262" s="262"/>
      <c r="R262" s="262"/>
      <c r="S262" s="262"/>
      <c r="T262" s="262"/>
      <c r="U262" s="261"/>
      <c r="V262" s="261"/>
      <c r="W262" s="261"/>
      <c r="X262" s="261"/>
      <c r="Y262" s="261"/>
      <c r="Z262" s="261"/>
      <c r="AA262" s="261"/>
      <c r="AB262" s="261"/>
      <c r="AC262" s="261"/>
      <c r="AD262" s="261"/>
      <c r="AE262" s="261"/>
      <c r="AF262" s="261"/>
      <c r="AG262" s="261"/>
      <c r="AH262" s="261"/>
      <c r="AI262" s="261"/>
      <c r="AJ262" s="261"/>
      <c r="AK262" s="261"/>
      <c r="AL262" s="261"/>
      <c r="AM262" s="261"/>
      <c r="AN262" s="261"/>
      <c r="AO262" s="261"/>
      <c r="AP262" s="261"/>
      <c r="AQ262" s="261"/>
      <c r="AR262" s="261"/>
      <c r="AS262" s="261"/>
    </row>
    <row r="263" spans="1:65" s="5" customFormat="1" ht="13.15" hidden="1" customHeight="1">
      <c r="A263" s="11"/>
      <c r="B263" s="11"/>
      <c r="C263" s="11"/>
      <c r="D263" s="11"/>
      <c r="E263" s="11"/>
      <c r="F263" s="11"/>
      <c r="G263" s="11"/>
      <c r="H263" s="11"/>
      <c r="I263" s="13"/>
      <c r="J263" s="13"/>
      <c r="K263" s="13"/>
      <c r="L263" s="13"/>
      <c r="M263" s="260"/>
      <c r="N263" s="260"/>
      <c r="O263" s="260"/>
      <c r="P263" s="260"/>
      <c r="Q263" s="261"/>
      <c r="R263" s="261"/>
      <c r="S263" s="261"/>
      <c r="T263" s="261"/>
      <c r="U263" s="261"/>
      <c r="V263" s="261"/>
      <c r="W263" s="261"/>
      <c r="X263" s="261"/>
      <c r="Y263" s="261"/>
      <c r="Z263" s="261"/>
      <c r="AA263" s="261"/>
      <c r="AB263" s="261"/>
      <c r="AC263" s="261"/>
      <c r="AD263" s="261"/>
      <c r="AE263" s="261"/>
      <c r="AF263" s="261"/>
      <c r="AG263" s="261"/>
      <c r="AH263" s="261"/>
      <c r="AI263" s="261"/>
      <c r="AJ263" s="261"/>
      <c r="AK263" s="261"/>
      <c r="AL263" s="261"/>
      <c r="AM263" s="261"/>
      <c r="AN263" s="516" t="s">
        <v>336</v>
      </c>
      <c r="AO263" s="516"/>
      <c r="AP263" s="516"/>
      <c r="AQ263" s="516"/>
      <c r="AR263" s="516"/>
      <c r="AS263" s="5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</row>
    <row r="264" spans="1:65" s="5" customFormat="1" ht="12.75" hidden="1" customHeight="1">
      <c r="A264" s="517" t="s">
        <v>72</v>
      </c>
      <c r="B264" s="517"/>
      <c r="C264" s="517"/>
      <c r="D264" s="517"/>
      <c r="E264" s="517"/>
      <c r="F264" s="517"/>
      <c r="G264" s="517"/>
      <c r="H264" s="517"/>
      <c r="I264" s="517"/>
      <c r="J264" s="517"/>
      <c r="K264" s="517"/>
      <c r="L264" s="517"/>
      <c r="M264" s="517"/>
      <c r="N264" s="517"/>
      <c r="O264" s="517"/>
      <c r="P264" s="517"/>
      <c r="Q264" s="517"/>
      <c r="R264" s="517"/>
      <c r="S264" s="517"/>
      <c r="T264" s="517"/>
      <c r="U264" s="517"/>
      <c r="V264" s="517"/>
      <c r="W264" s="517"/>
      <c r="X264" s="517"/>
      <c r="Y264" s="517"/>
      <c r="Z264" s="517"/>
      <c r="AA264" s="517"/>
      <c r="AB264" s="517"/>
      <c r="AC264" s="517"/>
      <c r="AD264" s="517"/>
      <c r="AE264" s="517"/>
      <c r="AF264" s="517"/>
      <c r="AG264" s="517"/>
      <c r="AH264" s="517"/>
      <c r="AI264" s="517"/>
      <c r="AJ264" s="517"/>
      <c r="AK264" s="517"/>
      <c r="AL264" s="517"/>
      <c r="AM264" s="517"/>
      <c r="AN264" s="517"/>
      <c r="AO264" s="517"/>
      <c r="AP264" s="517"/>
      <c r="AQ264" s="517"/>
      <c r="AR264" s="517"/>
      <c r="AS264" s="517"/>
    </row>
    <row r="265" spans="1:65" s="5" customFormat="1" ht="12.75" hidden="1" customHeight="1">
      <c r="A265" s="472"/>
      <c r="B265" s="472"/>
      <c r="C265" s="472"/>
      <c r="D265" s="472"/>
      <c r="E265" s="472"/>
      <c r="F265" s="472"/>
      <c r="G265" s="472"/>
      <c r="H265" s="472"/>
      <c r="I265" s="472"/>
      <c r="J265" s="472"/>
      <c r="K265" s="472"/>
      <c r="L265" s="472"/>
      <c r="M265" s="472"/>
      <c r="N265" s="472"/>
      <c r="O265" s="472"/>
      <c r="P265" s="472"/>
      <c r="Q265" s="472"/>
      <c r="R265" s="472"/>
      <c r="S265" s="472"/>
      <c r="T265" s="472"/>
      <c r="U265" s="472"/>
      <c r="V265" s="472"/>
      <c r="W265" s="472"/>
      <c r="X265" s="472"/>
      <c r="Y265" s="472"/>
      <c r="Z265" s="472"/>
      <c r="AA265" s="472"/>
      <c r="AB265" s="472"/>
      <c r="AC265" s="472"/>
      <c r="AD265" s="472"/>
      <c r="AE265" s="472"/>
      <c r="AF265" s="472"/>
      <c r="AO265" s="472"/>
      <c r="AP265" s="472"/>
      <c r="AQ265" s="472"/>
      <c r="AR265" s="472"/>
      <c r="AS265" s="472"/>
    </row>
    <row r="266" spans="1:65" s="5" customFormat="1" ht="12.75" hidden="1" customHeight="1">
      <c r="A266" s="518" t="s">
        <v>23</v>
      </c>
      <c r="B266" s="518"/>
      <c r="C266" s="518"/>
      <c r="D266" s="518"/>
      <c r="E266" s="518"/>
      <c r="F266" s="518"/>
      <c r="G266" s="518"/>
      <c r="H266" s="518"/>
      <c r="I266" s="518"/>
      <c r="J266" s="518"/>
      <c r="K266" s="518"/>
      <c r="L266" s="518"/>
      <c r="M266" s="518"/>
      <c r="N266" s="518"/>
      <c r="O266" s="518"/>
      <c r="P266" s="518"/>
      <c r="Q266" s="518"/>
      <c r="R266" s="518"/>
      <c r="S266" s="518"/>
      <c r="T266" s="518"/>
      <c r="U266" s="518"/>
      <c r="V266" s="518"/>
      <c r="W266" s="518"/>
      <c r="X266" s="518"/>
      <c r="Y266" s="518"/>
      <c r="Z266" s="518"/>
      <c r="AA266" s="518"/>
      <c r="AB266" s="518"/>
      <c r="AC266" s="518"/>
      <c r="AD266" s="519" t="s">
        <v>40</v>
      </c>
      <c r="AE266" s="519"/>
      <c r="AF266" s="519"/>
      <c r="AG266" s="519"/>
      <c r="AH266" s="519" t="s">
        <v>76</v>
      </c>
      <c r="AI266" s="519"/>
      <c r="AJ266" s="519"/>
      <c r="AK266" s="519"/>
      <c r="AL266" s="519"/>
      <c r="AM266" s="519"/>
      <c r="AN266" s="519"/>
      <c r="AO266" s="519"/>
      <c r="AP266" s="519"/>
      <c r="AQ266" s="519"/>
      <c r="AR266" s="519"/>
      <c r="AS266" s="261"/>
    </row>
    <row r="267" spans="1:65" s="5" customFormat="1" ht="12.75" hidden="1" customHeight="1">
      <c r="A267" s="511">
        <v>1</v>
      </c>
      <c r="B267" s="511"/>
      <c r="C267" s="511"/>
      <c r="D267" s="511"/>
      <c r="E267" s="511"/>
      <c r="F267" s="511"/>
      <c r="G267" s="511"/>
      <c r="H267" s="511"/>
      <c r="I267" s="511"/>
      <c r="J267" s="511"/>
      <c r="K267" s="511"/>
      <c r="L267" s="511"/>
      <c r="M267" s="511"/>
      <c r="N267" s="511"/>
      <c r="O267" s="511"/>
      <c r="P267" s="511"/>
      <c r="Q267" s="511"/>
      <c r="R267" s="511"/>
      <c r="S267" s="511"/>
      <c r="T267" s="511"/>
      <c r="U267" s="511"/>
      <c r="V267" s="511"/>
      <c r="W267" s="511"/>
      <c r="X267" s="511"/>
      <c r="Y267" s="511"/>
      <c r="Z267" s="511"/>
      <c r="AA267" s="511"/>
      <c r="AB267" s="511"/>
      <c r="AC267" s="511"/>
      <c r="AD267" s="512">
        <v>2</v>
      </c>
      <c r="AE267" s="512"/>
      <c r="AF267" s="512"/>
      <c r="AG267" s="512"/>
      <c r="AH267" s="513">
        <v>3</v>
      </c>
      <c r="AI267" s="513"/>
      <c r="AJ267" s="513"/>
      <c r="AK267" s="513"/>
      <c r="AL267" s="513"/>
      <c r="AM267" s="513"/>
      <c r="AN267" s="513"/>
      <c r="AO267" s="513"/>
      <c r="AP267" s="513"/>
      <c r="AQ267" s="513"/>
      <c r="AR267" s="513"/>
      <c r="AS267" s="261"/>
    </row>
    <row r="268" spans="1:65" s="5" customFormat="1" ht="12.75" hidden="1" customHeight="1">
      <c r="A268" s="499" t="s">
        <v>73</v>
      </c>
      <c r="B268" s="499"/>
      <c r="C268" s="499"/>
      <c r="D268" s="499"/>
      <c r="E268" s="499"/>
      <c r="F268" s="499"/>
      <c r="G268" s="499"/>
      <c r="H268" s="499"/>
      <c r="I268" s="499"/>
      <c r="J268" s="499"/>
      <c r="K268" s="499"/>
      <c r="L268" s="499"/>
      <c r="M268" s="499"/>
      <c r="N268" s="499"/>
      <c r="O268" s="499"/>
      <c r="P268" s="499"/>
      <c r="Q268" s="499"/>
      <c r="R268" s="499"/>
      <c r="S268" s="499"/>
      <c r="T268" s="499"/>
      <c r="U268" s="499"/>
      <c r="V268" s="499"/>
      <c r="W268" s="499"/>
      <c r="X268" s="499"/>
      <c r="Y268" s="499"/>
      <c r="Z268" s="499"/>
      <c r="AA268" s="499"/>
      <c r="AB268" s="499"/>
      <c r="AC268" s="499"/>
      <c r="AD268" s="500" t="s">
        <v>66</v>
      </c>
      <c r="AE268" s="500"/>
      <c r="AF268" s="500"/>
      <c r="AG268" s="500"/>
      <c r="AH268" s="501"/>
      <c r="AI268" s="501"/>
      <c r="AJ268" s="501"/>
      <c r="AK268" s="501"/>
      <c r="AL268" s="501"/>
      <c r="AM268" s="501"/>
      <c r="AN268" s="501"/>
      <c r="AO268" s="501"/>
      <c r="AP268" s="501"/>
      <c r="AQ268" s="501"/>
      <c r="AR268" s="501"/>
      <c r="AS268" s="261"/>
    </row>
    <row r="269" spans="1:65" s="5" customFormat="1" ht="25.5" hidden="1" customHeight="1">
      <c r="A269" s="499" t="s">
        <v>74</v>
      </c>
      <c r="B269" s="499"/>
      <c r="C269" s="499"/>
      <c r="D269" s="499"/>
      <c r="E269" s="499"/>
      <c r="F269" s="499"/>
      <c r="G269" s="499"/>
      <c r="H269" s="499"/>
      <c r="I269" s="499"/>
      <c r="J269" s="499"/>
      <c r="K269" s="499"/>
      <c r="L269" s="499"/>
      <c r="M269" s="499"/>
      <c r="N269" s="499"/>
      <c r="O269" s="499"/>
      <c r="P269" s="499"/>
      <c r="Q269" s="499"/>
      <c r="R269" s="499"/>
      <c r="S269" s="499"/>
      <c r="T269" s="499"/>
      <c r="U269" s="499"/>
      <c r="V269" s="499"/>
      <c r="W269" s="499"/>
      <c r="X269" s="499"/>
      <c r="Y269" s="499"/>
      <c r="Z269" s="499"/>
      <c r="AA269" s="499"/>
      <c r="AB269" s="499"/>
      <c r="AC269" s="499"/>
      <c r="AD269" s="500" t="s">
        <v>67</v>
      </c>
      <c r="AE269" s="500"/>
      <c r="AF269" s="500"/>
      <c r="AG269" s="500"/>
      <c r="AH269" s="501"/>
      <c r="AI269" s="501"/>
      <c r="AJ269" s="501"/>
      <c r="AK269" s="501"/>
      <c r="AL269" s="501"/>
      <c r="AM269" s="501"/>
      <c r="AN269" s="501"/>
      <c r="AO269" s="501"/>
      <c r="AP269" s="501"/>
      <c r="AQ269" s="501"/>
      <c r="AR269" s="501"/>
      <c r="AS269" s="261"/>
    </row>
    <row r="270" spans="1:65" s="5" customFormat="1" ht="12.75" hidden="1" customHeight="1">
      <c r="A270" s="502" t="s">
        <v>75</v>
      </c>
      <c r="B270" s="503"/>
      <c r="C270" s="503"/>
      <c r="D270" s="503"/>
      <c r="E270" s="503"/>
      <c r="F270" s="503"/>
      <c r="G270" s="503"/>
      <c r="H270" s="503"/>
      <c r="I270" s="503"/>
      <c r="J270" s="503"/>
      <c r="K270" s="503"/>
      <c r="L270" s="503"/>
      <c r="M270" s="503"/>
      <c r="N270" s="503"/>
      <c r="O270" s="503"/>
      <c r="P270" s="503"/>
      <c r="Q270" s="503"/>
      <c r="R270" s="503"/>
      <c r="S270" s="503"/>
      <c r="T270" s="503"/>
      <c r="U270" s="503"/>
      <c r="V270" s="503"/>
      <c r="W270" s="503"/>
      <c r="X270" s="503"/>
      <c r="Y270" s="503"/>
      <c r="Z270" s="503"/>
      <c r="AA270" s="503"/>
      <c r="AB270" s="503"/>
      <c r="AC270" s="504"/>
      <c r="AD270" s="505" t="s">
        <v>68</v>
      </c>
      <c r="AE270" s="506"/>
      <c r="AF270" s="506"/>
      <c r="AG270" s="507"/>
      <c r="AH270" s="508"/>
      <c r="AI270" s="509"/>
      <c r="AJ270" s="509"/>
      <c r="AK270" s="509"/>
      <c r="AL270" s="509"/>
      <c r="AM270" s="509"/>
      <c r="AN270" s="509"/>
      <c r="AO270" s="509"/>
      <c r="AP270" s="509"/>
      <c r="AQ270" s="509"/>
      <c r="AR270" s="510"/>
      <c r="AS270" s="261"/>
    </row>
    <row r="271" spans="1:65" s="5" customFormat="1" ht="12.75" hidden="1" customHeight="1"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263"/>
      <c r="AD271" s="263"/>
      <c r="AE271" s="263"/>
      <c r="AF271" s="263"/>
      <c r="AG271" s="260"/>
      <c r="AH271" s="260"/>
      <c r="AI271" s="260"/>
      <c r="AJ271" s="260"/>
      <c r="AK271" s="260"/>
      <c r="AL271" s="260"/>
      <c r="AM271" s="260"/>
      <c r="AN271" s="260"/>
      <c r="AO271" s="261"/>
      <c r="AP271" s="261"/>
      <c r="AQ271" s="261"/>
      <c r="AR271" s="261"/>
      <c r="AS271" s="261"/>
    </row>
    <row r="272" spans="1:65" hidden="1"/>
    <row r="273" spans="3:45" hidden="1">
      <c r="F273" s="5"/>
      <c r="G273" s="5"/>
      <c r="H273" s="5"/>
      <c r="I273" s="5"/>
      <c r="J273" s="5"/>
      <c r="K273" s="5"/>
    </row>
    <row r="274" spans="3:45" hidden="1">
      <c r="D274" s="14"/>
      <c r="F274" s="14"/>
      <c r="G274" s="14"/>
      <c r="H274" s="14"/>
      <c r="I274" s="14"/>
      <c r="J274" s="14"/>
      <c r="K274" s="14"/>
      <c r="L274" s="6"/>
      <c r="T274" s="253" t="s">
        <v>378</v>
      </c>
      <c r="W274" s="7"/>
      <c r="X274" s="7"/>
      <c r="Y274" s="7"/>
      <c r="Z274" s="7"/>
      <c r="AA274" s="7"/>
      <c r="AD274" s="7"/>
      <c r="AE274" s="7"/>
      <c r="AF274" s="7"/>
      <c r="AG274" s="7"/>
      <c r="AH274" s="7"/>
      <c r="AI274" s="7"/>
      <c r="AJ274" s="7"/>
      <c r="AS274" s="3"/>
    </row>
    <row r="275" spans="3:45" hidden="1">
      <c r="C275" s="5"/>
      <c r="D275" s="5"/>
      <c r="E275" s="5"/>
      <c r="F275" s="5"/>
      <c r="G275" s="5"/>
      <c r="H275" s="5"/>
      <c r="I275" s="5"/>
      <c r="J275" s="5"/>
      <c r="K275" s="5"/>
      <c r="W275" s="1"/>
      <c r="X275" s="264"/>
      <c r="Y275" s="265" t="s">
        <v>34</v>
      </c>
      <c r="Z275" s="264"/>
      <c r="AA275" s="1"/>
      <c r="AB275" s="1"/>
      <c r="AC275" s="1"/>
      <c r="AD275" s="266" t="s">
        <v>35</v>
      </c>
      <c r="AE275" s="266"/>
      <c r="AF275" s="266"/>
      <c r="AG275" s="1"/>
      <c r="AH275" s="1"/>
      <c r="AI275" s="1"/>
      <c r="AJ275" s="1"/>
      <c r="AK275" s="1"/>
      <c r="AL275" s="1"/>
      <c r="AM275" s="1"/>
      <c r="AS275" s="3"/>
    </row>
    <row r="276" spans="3:45" hidden="1">
      <c r="C276" s="5"/>
      <c r="D276" s="5"/>
      <c r="E276" s="5"/>
      <c r="F276" s="5"/>
      <c r="G276" s="5"/>
      <c r="H276" s="5"/>
      <c r="I276" s="5"/>
      <c r="J276" s="5"/>
      <c r="K276" s="253"/>
      <c r="R276" s="498" t="s">
        <v>374</v>
      </c>
      <c r="S276" s="498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S276" s="3"/>
    </row>
    <row r="277" spans="3:45" hidden="1">
      <c r="F277" s="5"/>
      <c r="G277" s="5"/>
      <c r="H277" s="5"/>
      <c r="I277" s="5"/>
      <c r="J277" s="5"/>
      <c r="K277" s="253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S277" s="3"/>
    </row>
    <row r="278" spans="3:45" hidden="1">
      <c r="K278" s="246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S278" s="3"/>
    </row>
    <row r="279" spans="3:45" hidden="1">
      <c r="T279" s="246" t="s">
        <v>379</v>
      </c>
      <c r="W279" s="267"/>
      <c r="X279" s="267"/>
      <c r="Y279" s="268"/>
      <c r="Z279" s="268"/>
      <c r="AA279" s="267"/>
      <c r="AB279" s="1"/>
      <c r="AC279" s="1"/>
      <c r="AD279" s="269"/>
      <c r="AE279" s="269"/>
      <c r="AF279" s="269"/>
      <c r="AG279" s="267"/>
      <c r="AH279" s="267"/>
      <c r="AI279" s="267"/>
      <c r="AJ279" s="267"/>
      <c r="AK279" s="1"/>
      <c r="AL279" s="1"/>
      <c r="AM279" s="1"/>
      <c r="AS279" s="3"/>
    </row>
    <row r="280" spans="3:45" hidden="1">
      <c r="W280" s="1"/>
      <c r="X280" s="1"/>
      <c r="Y280" s="265" t="s">
        <v>34</v>
      </c>
      <c r="Z280" s="264"/>
      <c r="AA280" s="1"/>
      <c r="AB280" s="1"/>
      <c r="AC280" s="1"/>
      <c r="AD280" s="270" t="s">
        <v>35</v>
      </c>
      <c r="AE280" s="265"/>
      <c r="AF280" s="265"/>
      <c r="AG280" s="1"/>
      <c r="AH280" s="1"/>
      <c r="AI280" s="1"/>
      <c r="AJ280" s="1"/>
      <c r="AK280" s="1"/>
      <c r="AL280" s="1"/>
      <c r="AM280" s="1"/>
      <c r="AS280" s="3"/>
    </row>
    <row r="281" spans="3:45" hidden="1">
      <c r="K281" s="246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S281" s="3"/>
    </row>
    <row r="282" spans="3:45" hidden="1">
      <c r="K282" s="246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S282" s="3"/>
    </row>
    <row r="283" spans="3:45" hidden="1">
      <c r="L283" s="246" t="s">
        <v>375</v>
      </c>
      <c r="N283" s="7"/>
      <c r="O283" s="7"/>
      <c r="P283" s="7"/>
      <c r="Q283" s="7"/>
      <c r="R283" s="7"/>
      <c r="S283" s="7"/>
      <c r="T283" s="7" t="s">
        <v>376</v>
      </c>
      <c r="W283" s="267"/>
      <c r="X283" s="267"/>
      <c r="Y283" s="267"/>
      <c r="Z283" s="267"/>
      <c r="AA283" s="267"/>
      <c r="AB283" s="1"/>
      <c r="AC283" s="1"/>
      <c r="AD283" s="269"/>
      <c r="AE283" s="269"/>
      <c r="AF283" s="269"/>
      <c r="AG283" s="267"/>
      <c r="AH283" s="267"/>
      <c r="AI283" s="267"/>
      <c r="AJ283" s="267"/>
      <c r="AK283" s="267"/>
      <c r="AL283" s="267"/>
      <c r="AM283" s="1"/>
      <c r="AS283" s="3"/>
    </row>
    <row r="284" spans="3:45" hidden="1">
      <c r="N284" s="1"/>
      <c r="O284" s="1"/>
      <c r="P284" s="1"/>
      <c r="Q284" s="1"/>
      <c r="R284" s="1"/>
      <c r="S284" s="1"/>
      <c r="T284" s="271" t="s">
        <v>36</v>
      </c>
      <c r="W284" s="1"/>
      <c r="X284" s="1"/>
      <c r="Y284" s="475" t="s">
        <v>34</v>
      </c>
      <c r="Z284" s="1"/>
      <c r="AA284" s="1"/>
      <c r="AB284" s="1"/>
      <c r="AC284" s="1"/>
      <c r="AD284" s="270" t="s">
        <v>377</v>
      </c>
      <c r="AE284" s="265"/>
      <c r="AF284" s="265"/>
      <c r="AG284" s="1"/>
      <c r="AH284" s="1"/>
      <c r="AI284" s="1"/>
      <c r="AJ284" s="1"/>
      <c r="AK284" s="1"/>
      <c r="AL284" s="1"/>
      <c r="AM284" s="1"/>
      <c r="AS284" s="3"/>
    </row>
    <row r="285" spans="3:45">
      <c r="C285" s="1"/>
      <c r="D285" s="1"/>
      <c r="E285" s="1"/>
      <c r="F285" s="1"/>
      <c r="G285" s="1"/>
      <c r="H285" s="1"/>
      <c r="I285" s="1"/>
      <c r="J285" s="1"/>
      <c r="K285" s="271"/>
      <c r="AS285" s="3"/>
    </row>
  </sheetData>
  <mergeCells count="1322">
    <mergeCell ref="AG2:AS2"/>
    <mergeCell ref="AG3:AS3"/>
    <mergeCell ref="AJ4:AS4"/>
    <mergeCell ref="AK9:AS9"/>
    <mergeCell ref="AJ10:AS10"/>
    <mergeCell ref="A14:AS14"/>
    <mergeCell ref="I43:L43"/>
    <mergeCell ref="AM48:AP48"/>
    <mergeCell ref="AM49:AP49"/>
    <mergeCell ref="AN52:AS52"/>
    <mergeCell ref="A53:AS53"/>
    <mergeCell ref="A54:AS54"/>
    <mergeCell ref="Q25:AJ25"/>
    <mergeCell ref="AP25:AS25"/>
    <mergeCell ref="AP26:AS26"/>
    <mergeCell ref="Q27:AJ27"/>
    <mergeCell ref="AP27:AS27"/>
    <mergeCell ref="Q28:AJ28"/>
    <mergeCell ref="A15:AS15"/>
    <mergeCell ref="A16:AS16"/>
    <mergeCell ref="A17:AS17"/>
    <mergeCell ref="N21:AJ21"/>
    <mergeCell ref="AP21:AS21"/>
    <mergeCell ref="N22:AJ22"/>
    <mergeCell ref="AP22:AS23"/>
    <mergeCell ref="N23:AJ24"/>
    <mergeCell ref="AP24:AS24"/>
    <mergeCell ref="A61:C62"/>
    <mergeCell ref="D61:AJ61"/>
    <mergeCell ref="AK61:AR62"/>
    <mergeCell ref="D62:AJ62"/>
    <mergeCell ref="A63:C63"/>
    <mergeCell ref="D63:AJ63"/>
    <mergeCell ref="AK63:AR63"/>
    <mergeCell ref="A58:C58"/>
    <mergeCell ref="D58:AJ58"/>
    <mergeCell ref="AK58:AR58"/>
    <mergeCell ref="A59:C60"/>
    <mergeCell ref="D59:AJ59"/>
    <mergeCell ref="AK59:AR60"/>
    <mergeCell ref="D60:AJ60"/>
    <mergeCell ref="A55:AS55"/>
    <mergeCell ref="A56:C56"/>
    <mergeCell ref="D56:AJ56"/>
    <mergeCell ref="AK56:AR56"/>
    <mergeCell ref="A57:C57"/>
    <mergeCell ref="D57:AJ57"/>
    <mergeCell ref="AK57:AR57"/>
    <mergeCell ref="A71:C71"/>
    <mergeCell ref="D71:AJ71"/>
    <mergeCell ref="AK71:AR71"/>
    <mergeCell ref="A72:C72"/>
    <mergeCell ref="D72:AJ72"/>
    <mergeCell ref="AK72:AR72"/>
    <mergeCell ref="A67:C68"/>
    <mergeCell ref="D67:AJ67"/>
    <mergeCell ref="AK67:AR68"/>
    <mergeCell ref="D68:AJ68"/>
    <mergeCell ref="A69:C70"/>
    <mergeCell ref="D69:AJ69"/>
    <mergeCell ref="AK69:AR70"/>
    <mergeCell ref="D70:AJ70"/>
    <mergeCell ref="A64:C65"/>
    <mergeCell ref="D64:AJ64"/>
    <mergeCell ref="AK64:AR65"/>
    <mergeCell ref="D65:AJ65"/>
    <mergeCell ref="A66:C66"/>
    <mergeCell ref="D66:AJ66"/>
    <mergeCell ref="AK66:AR66"/>
    <mergeCell ref="A78:C79"/>
    <mergeCell ref="D78:AJ78"/>
    <mergeCell ref="AK78:AR79"/>
    <mergeCell ref="D79:AJ79"/>
    <mergeCell ref="AN81:AS81"/>
    <mergeCell ref="A82:AS82"/>
    <mergeCell ref="A75:C75"/>
    <mergeCell ref="D75:AJ75"/>
    <mergeCell ref="AK75:AR75"/>
    <mergeCell ref="A76:C77"/>
    <mergeCell ref="D76:AJ76"/>
    <mergeCell ref="AK76:AR77"/>
    <mergeCell ref="D77:AJ77"/>
    <mergeCell ref="A73:C73"/>
    <mergeCell ref="D73:AJ73"/>
    <mergeCell ref="AK73:AR73"/>
    <mergeCell ref="A74:C74"/>
    <mergeCell ref="D74:AJ74"/>
    <mergeCell ref="AK74:AR74"/>
    <mergeCell ref="AH86:AK87"/>
    <mergeCell ref="AL86:AS86"/>
    <mergeCell ref="AL87:AO87"/>
    <mergeCell ref="AP87:AS87"/>
    <mergeCell ref="A88:I88"/>
    <mergeCell ref="J88:L88"/>
    <mergeCell ref="M88:O88"/>
    <mergeCell ref="P88:T88"/>
    <mergeCell ref="U88:Y88"/>
    <mergeCell ref="Z88:AC88"/>
    <mergeCell ref="A84:I87"/>
    <mergeCell ref="J84:L87"/>
    <mergeCell ref="M84:O87"/>
    <mergeCell ref="P84:AS84"/>
    <mergeCell ref="P85:T87"/>
    <mergeCell ref="U85:AS85"/>
    <mergeCell ref="U86:Y87"/>
    <mergeCell ref="Z86:AC87"/>
    <mergeCell ref="AD86:AG87"/>
    <mergeCell ref="Z91:AC92"/>
    <mergeCell ref="AD91:AG92"/>
    <mergeCell ref="AH91:AK92"/>
    <mergeCell ref="AL91:AO92"/>
    <mergeCell ref="AP91:AS92"/>
    <mergeCell ref="A92:I92"/>
    <mergeCell ref="Z90:AC90"/>
    <mergeCell ref="AD90:AG90"/>
    <mergeCell ref="AH90:AK90"/>
    <mergeCell ref="AL90:AO90"/>
    <mergeCell ref="AP90:AS90"/>
    <mergeCell ref="A91:I91"/>
    <mergeCell ref="J91:L92"/>
    <mergeCell ref="M91:O92"/>
    <mergeCell ref="P91:T92"/>
    <mergeCell ref="U91:Y92"/>
    <mergeCell ref="AD88:AG88"/>
    <mergeCell ref="AH88:AK88"/>
    <mergeCell ref="AL88:AO88"/>
    <mergeCell ref="AP88:AS88"/>
    <mergeCell ref="A89:AS89"/>
    <mergeCell ref="A90:I90"/>
    <mergeCell ref="J90:L90"/>
    <mergeCell ref="M90:O90"/>
    <mergeCell ref="P90:T90"/>
    <mergeCell ref="U90:Y90"/>
    <mergeCell ref="Z94:AC94"/>
    <mergeCell ref="AD94:AG94"/>
    <mergeCell ref="AH94:AK94"/>
    <mergeCell ref="AL94:AO94"/>
    <mergeCell ref="AP94:AS94"/>
    <mergeCell ref="A95:I95"/>
    <mergeCell ref="J95:L95"/>
    <mergeCell ref="M95:O95"/>
    <mergeCell ref="P95:T95"/>
    <mergeCell ref="U95:Y95"/>
    <mergeCell ref="A94:I94"/>
    <mergeCell ref="J94:L94"/>
    <mergeCell ref="M94:O94"/>
    <mergeCell ref="P94:T94"/>
    <mergeCell ref="U94:Y94"/>
    <mergeCell ref="AD93:AG93"/>
    <mergeCell ref="AH93:AK93"/>
    <mergeCell ref="AL93:AO93"/>
    <mergeCell ref="AP93:AS93"/>
    <mergeCell ref="A93:I93"/>
    <mergeCell ref="J93:L93"/>
    <mergeCell ref="M93:O93"/>
    <mergeCell ref="P93:T93"/>
    <mergeCell ref="U93:Y93"/>
    <mergeCell ref="Z93:AC93"/>
    <mergeCell ref="Z96:AC96"/>
    <mergeCell ref="AD96:AG96"/>
    <mergeCell ref="AH96:AK96"/>
    <mergeCell ref="AL96:AO96"/>
    <mergeCell ref="AP96:AS96"/>
    <mergeCell ref="A97:I97"/>
    <mergeCell ref="J97:L97"/>
    <mergeCell ref="M97:O97"/>
    <mergeCell ref="P97:T97"/>
    <mergeCell ref="U97:Y97"/>
    <mergeCell ref="Z95:AC95"/>
    <mergeCell ref="AD95:AG95"/>
    <mergeCell ref="AH95:AK95"/>
    <mergeCell ref="AL95:AO95"/>
    <mergeCell ref="AP95:AS95"/>
    <mergeCell ref="A96:I96"/>
    <mergeCell ref="J96:L96"/>
    <mergeCell ref="M96:O96"/>
    <mergeCell ref="P96:T96"/>
    <mergeCell ref="U96:Y96"/>
    <mergeCell ref="Z98:AC98"/>
    <mergeCell ref="AD98:AG98"/>
    <mergeCell ref="AH98:AK98"/>
    <mergeCell ref="AL98:AO98"/>
    <mergeCell ref="AP98:AS98"/>
    <mergeCell ref="A99:I99"/>
    <mergeCell ref="J99:L100"/>
    <mergeCell ref="M99:O100"/>
    <mergeCell ref="P99:T100"/>
    <mergeCell ref="U99:Y100"/>
    <mergeCell ref="Z97:AC97"/>
    <mergeCell ref="AD97:AG97"/>
    <mergeCell ref="AH97:AK97"/>
    <mergeCell ref="AL97:AO97"/>
    <mergeCell ref="AP97:AS97"/>
    <mergeCell ref="A98:I98"/>
    <mergeCell ref="J98:L98"/>
    <mergeCell ref="M98:O98"/>
    <mergeCell ref="P98:T98"/>
    <mergeCell ref="U98:Y98"/>
    <mergeCell ref="AD101:AG101"/>
    <mergeCell ref="AH101:AK101"/>
    <mergeCell ref="AL101:AO101"/>
    <mergeCell ref="AP101:AS101"/>
    <mergeCell ref="A102:I102"/>
    <mergeCell ref="J102:L102"/>
    <mergeCell ref="M102:O102"/>
    <mergeCell ref="P102:T102"/>
    <mergeCell ref="U102:Y102"/>
    <mergeCell ref="Z102:AC102"/>
    <mergeCell ref="A101:I101"/>
    <mergeCell ref="J101:L101"/>
    <mergeCell ref="M101:O101"/>
    <mergeCell ref="P101:T101"/>
    <mergeCell ref="U101:Y101"/>
    <mergeCell ref="Z101:AC101"/>
    <mergeCell ref="Z99:AC100"/>
    <mergeCell ref="AD99:AG100"/>
    <mergeCell ref="AH99:AK100"/>
    <mergeCell ref="AL99:AO100"/>
    <mergeCell ref="AP99:AS100"/>
    <mergeCell ref="A100:I100"/>
    <mergeCell ref="AD103:AG104"/>
    <mergeCell ref="AH103:AK104"/>
    <mergeCell ref="AL103:AO104"/>
    <mergeCell ref="AP103:AS104"/>
    <mergeCell ref="A104:I104"/>
    <mergeCell ref="A105:I105"/>
    <mergeCell ref="J105:L106"/>
    <mergeCell ref="M105:O106"/>
    <mergeCell ref="P105:T106"/>
    <mergeCell ref="U105:Y106"/>
    <mergeCell ref="AD102:AG102"/>
    <mergeCell ref="AH102:AK102"/>
    <mergeCell ref="AL102:AO102"/>
    <mergeCell ref="AP102:AS102"/>
    <mergeCell ref="A103:I103"/>
    <mergeCell ref="J103:L104"/>
    <mergeCell ref="M103:O104"/>
    <mergeCell ref="P103:T104"/>
    <mergeCell ref="U103:Y104"/>
    <mergeCell ref="Z103:AC104"/>
    <mergeCell ref="AD107:AG108"/>
    <mergeCell ref="AH107:AK108"/>
    <mergeCell ref="AL107:AO108"/>
    <mergeCell ref="AP107:AS108"/>
    <mergeCell ref="A108:I108"/>
    <mergeCell ref="A109:I109"/>
    <mergeCell ref="J109:L109"/>
    <mergeCell ref="M109:O109"/>
    <mergeCell ref="P109:T109"/>
    <mergeCell ref="U109:Y109"/>
    <mergeCell ref="A107:I107"/>
    <mergeCell ref="J107:L108"/>
    <mergeCell ref="M107:O108"/>
    <mergeCell ref="P107:T108"/>
    <mergeCell ref="U107:Y108"/>
    <mergeCell ref="Z107:AC108"/>
    <mergeCell ref="Z105:AC106"/>
    <mergeCell ref="AD105:AG106"/>
    <mergeCell ref="AH105:AK106"/>
    <mergeCell ref="AL105:AO106"/>
    <mergeCell ref="AP105:AS106"/>
    <mergeCell ref="A106:I106"/>
    <mergeCell ref="Z110:AC110"/>
    <mergeCell ref="AD110:AG110"/>
    <mergeCell ref="AH110:AK110"/>
    <mergeCell ref="AL110:AO110"/>
    <mergeCell ref="AP110:AS110"/>
    <mergeCell ref="A111:I111"/>
    <mergeCell ref="J111:L111"/>
    <mergeCell ref="M111:O111"/>
    <mergeCell ref="P111:T111"/>
    <mergeCell ref="U111:Y111"/>
    <mergeCell ref="Z109:AC109"/>
    <mergeCell ref="AD109:AG109"/>
    <mergeCell ref="AH109:AK109"/>
    <mergeCell ref="AL109:AO109"/>
    <mergeCell ref="AP109:AS109"/>
    <mergeCell ref="A110:I110"/>
    <mergeCell ref="J110:L110"/>
    <mergeCell ref="M110:O110"/>
    <mergeCell ref="P110:T110"/>
    <mergeCell ref="U110:Y110"/>
    <mergeCell ref="Z112:AC112"/>
    <mergeCell ref="AD112:AG112"/>
    <mergeCell ref="AH112:AK112"/>
    <mergeCell ref="AL112:AO112"/>
    <mergeCell ref="AP112:AS112"/>
    <mergeCell ref="A113:I113"/>
    <mergeCell ref="J113:L114"/>
    <mergeCell ref="M113:O114"/>
    <mergeCell ref="P113:T114"/>
    <mergeCell ref="U113:Y114"/>
    <mergeCell ref="Z111:AC111"/>
    <mergeCell ref="AD111:AG111"/>
    <mergeCell ref="AH111:AK111"/>
    <mergeCell ref="AL111:AO111"/>
    <mergeCell ref="AP111:AS111"/>
    <mergeCell ref="A112:I112"/>
    <mergeCell ref="J112:L112"/>
    <mergeCell ref="M112:O112"/>
    <mergeCell ref="P112:T112"/>
    <mergeCell ref="U112:Y112"/>
    <mergeCell ref="AD116:AG116"/>
    <mergeCell ref="AH116:AK116"/>
    <mergeCell ref="AL116:AO116"/>
    <mergeCell ref="AP116:AS116"/>
    <mergeCell ref="A117:I117"/>
    <mergeCell ref="J117:L117"/>
    <mergeCell ref="M117:O117"/>
    <mergeCell ref="P117:T117"/>
    <mergeCell ref="U117:Y117"/>
    <mergeCell ref="Z117:AC117"/>
    <mergeCell ref="A116:I116"/>
    <mergeCell ref="J116:L116"/>
    <mergeCell ref="M116:O116"/>
    <mergeCell ref="P116:T116"/>
    <mergeCell ref="U116:Y116"/>
    <mergeCell ref="Z116:AC116"/>
    <mergeCell ref="Z113:AC114"/>
    <mergeCell ref="AD113:AG114"/>
    <mergeCell ref="AH113:AK114"/>
    <mergeCell ref="AL113:AO114"/>
    <mergeCell ref="AP113:AS114"/>
    <mergeCell ref="A114:I114"/>
    <mergeCell ref="A115:I115"/>
    <mergeCell ref="J115:L115"/>
    <mergeCell ref="M115:O115"/>
    <mergeCell ref="P115:T115"/>
    <mergeCell ref="U115:Y115"/>
    <mergeCell ref="Z115:AC115"/>
    <mergeCell ref="AD115:AG115"/>
    <mergeCell ref="AH115:AK115"/>
    <mergeCell ref="AL115:AO115"/>
    <mergeCell ref="AP115:AS115"/>
    <mergeCell ref="AD117:AG117"/>
    <mergeCell ref="AH117:AK117"/>
    <mergeCell ref="AL117:AO117"/>
    <mergeCell ref="AP117:AS117"/>
    <mergeCell ref="A127:I127"/>
    <mergeCell ref="J127:L127"/>
    <mergeCell ref="M127:O127"/>
    <mergeCell ref="P127:T127"/>
    <mergeCell ref="U127:Y127"/>
    <mergeCell ref="Z127:AC127"/>
    <mergeCell ref="Z118:AC118"/>
    <mergeCell ref="AD118:AG118"/>
    <mergeCell ref="AH118:AK118"/>
    <mergeCell ref="AL118:AO118"/>
    <mergeCell ref="AP118:AS118"/>
    <mergeCell ref="A119:I119"/>
    <mergeCell ref="J119:L120"/>
    <mergeCell ref="M119:O120"/>
    <mergeCell ref="P119:T120"/>
    <mergeCell ref="U119:Y120"/>
    <mergeCell ref="A118:I118"/>
    <mergeCell ref="J118:L118"/>
    <mergeCell ref="M118:O118"/>
    <mergeCell ref="P118:T118"/>
    <mergeCell ref="U118:Y118"/>
    <mergeCell ref="AD121:AG121"/>
    <mergeCell ref="AH121:AK121"/>
    <mergeCell ref="AL121:AO121"/>
    <mergeCell ref="AP121:AS121"/>
    <mergeCell ref="M122:O122"/>
    <mergeCell ref="P122:T122"/>
    <mergeCell ref="U122:Y122"/>
    <mergeCell ref="A121:I121"/>
    <mergeCell ref="J121:L121"/>
    <mergeCell ref="M121:O121"/>
    <mergeCell ref="P121:T121"/>
    <mergeCell ref="U121:Y121"/>
    <mergeCell ref="Z121:AC121"/>
    <mergeCell ref="Z119:AC120"/>
    <mergeCell ref="AD119:AG120"/>
    <mergeCell ref="AH119:AK120"/>
    <mergeCell ref="AL119:AO120"/>
    <mergeCell ref="AP119:AS120"/>
    <mergeCell ref="A120:I120"/>
    <mergeCell ref="Z128:AC129"/>
    <mergeCell ref="AD128:AG129"/>
    <mergeCell ref="AH128:AK129"/>
    <mergeCell ref="AL124:AO124"/>
    <mergeCell ref="AP124:AS124"/>
    <mergeCell ref="A125:I125"/>
    <mergeCell ref="J125:L126"/>
    <mergeCell ref="M125:O126"/>
    <mergeCell ref="P125:T126"/>
    <mergeCell ref="U125:Y126"/>
    <mergeCell ref="Z125:AC126"/>
    <mergeCell ref="AD122:AG122"/>
    <mergeCell ref="AH122:AK122"/>
    <mergeCell ref="AL122:AO122"/>
    <mergeCell ref="AP122:AS122"/>
    <mergeCell ref="A124:I124"/>
    <mergeCell ref="J124:L124"/>
    <mergeCell ref="M124:O124"/>
    <mergeCell ref="P124:T124"/>
    <mergeCell ref="U124:Y124"/>
    <mergeCell ref="Z124:AC124"/>
    <mergeCell ref="A123:I123"/>
    <mergeCell ref="J123:L123"/>
    <mergeCell ref="M123:O123"/>
    <mergeCell ref="P123:T123"/>
    <mergeCell ref="U123:Y123"/>
    <mergeCell ref="Z123:AC123"/>
    <mergeCell ref="AD123:AG123"/>
    <mergeCell ref="AH123:AK123"/>
    <mergeCell ref="AL123:AO123"/>
    <mergeCell ref="AP123:AS123"/>
    <mergeCell ref="AD124:AG124"/>
    <mergeCell ref="AH124:AK124"/>
    <mergeCell ref="A122:I122"/>
    <mergeCell ref="J122:L122"/>
    <mergeCell ref="Z130:AC130"/>
    <mergeCell ref="AD130:AG130"/>
    <mergeCell ref="AH130:AK130"/>
    <mergeCell ref="AL130:AO130"/>
    <mergeCell ref="AP130:AS130"/>
    <mergeCell ref="Z122:AC122"/>
    <mergeCell ref="AD125:AG126"/>
    <mergeCell ref="AH125:AK126"/>
    <mergeCell ref="AL125:AO126"/>
    <mergeCell ref="AP125:AS126"/>
    <mergeCell ref="A126:I126"/>
    <mergeCell ref="A130:I130"/>
    <mergeCell ref="J130:L130"/>
    <mergeCell ref="M130:O130"/>
    <mergeCell ref="P130:T130"/>
    <mergeCell ref="U130:Y130"/>
    <mergeCell ref="AL128:AO129"/>
    <mergeCell ref="AP128:AS129"/>
    <mergeCell ref="A129:I129"/>
    <mergeCell ref="AD127:AG127"/>
    <mergeCell ref="AH127:AK127"/>
    <mergeCell ref="AL127:AO127"/>
    <mergeCell ref="AP127:AS127"/>
    <mergeCell ref="A128:I128"/>
    <mergeCell ref="J128:L129"/>
    <mergeCell ref="M128:O129"/>
    <mergeCell ref="P128:T129"/>
    <mergeCell ref="U128:Y129"/>
    <mergeCell ref="U133:AS133"/>
    <mergeCell ref="U134:Y135"/>
    <mergeCell ref="Z134:AC135"/>
    <mergeCell ref="AD134:AG135"/>
    <mergeCell ref="AH134:AK135"/>
    <mergeCell ref="AL134:AS134"/>
    <mergeCell ref="AL135:AO135"/>
    <mergeCell ref="AP135:AS135"/>
    <mergeCell ref="Z131:AC131"/>
    <mergeCell ref="AD131:AG131"/>
    <mergeCell ref="AH131:AK131"/>
    <mergeCell ref="AL131:AO131"/>
    <mergeCell ref="AP131:AS131"/>
    <mergeCell ref="A132:I135"/>
    <mergeCell ref="J132:L135"/>
    <mergeCell ref="M132:O135"/>
    <mergeCell ref="P132:AS132"/>
    <mergeCell ref="P133:T135"/>
    <mergeCell ref="A131:I131"/>
    <mergeCell ref="J131:L131"/>
    <mergeCell ref="M131:O131"/>
    <mergeCell ref="P131:T131"/>
    <mergeCell ref="U131:Y131"/>
    <mergeCell ref="Z139:AC140"/>
    <mergeCell ref="AD139:AG140"/>
    <mergeCell ref="AH139:AK140"/>
    <mergeCell ref="AL139:AO140"/>
    <mergeCell ref="AP139:AS140"/>
    <mergeCell ref="A140:I140"/>
    <mergeCell ref="Z138:AC138"/>
    <mergeCell ref="AD138:AG138"/>
    <mergeCell ref="AH138:AK138"/>
    <mergeCell ref="AL138:AO138"/>
    <mergeCell ref="AP138:AS138"/>
    <mergeCell ref="A139:I139"/>
    <mergeCell ref="J139:L140"/>
    <mergeCell ref="M139:O140"/>
    <mergeCell ref="P139:T140"/>
    <mergeCell ref="U139:Y140"/>
    <mergeCell ref="AD136:AG136"/>
    <mergeCell ref="AH136:AK136"/>
    <mergeCell ref="AL136:AO136"/>
    <mergeCell ref="AP136:AS136"/>
    <mergeCell ref="A137:AS137"/>
    <mergeCell ref="A138:I138"/>
    <mergeCell ref="J138:L138"/>
    <mergeCell ref="M138:O138"/>
    <mergeCell ref="P138:T138"/>
    <mergeCell ref="U138:Y138"/>
    <mergeCell ref="A136:I136"/>
    <mergeCell ref="J136:L136"/>
    <mergeCell ref="M136:O136"/>
    <mergeCell ref="P136:T136"/>
    <mergeCell ref="U136:Y136"/>
    <mergeCell ref="Z136:AC136"/>
    <mergeCell ref="AD142:AG143"/>
    <mergeCell ref="AH142:AK143"/>
    <mergeCell ref="AL142:AO143"/>
    <mergeCell ref="AP142:AS143"/>
    <mergeCell ref="A143:I143"/>
    <mergeCell ref="A144:I144"/>
    <mergeCell ref="J144:L144"/>
    <mergeCell ref="M144:O144"/>
    <mergeCell ref="P144:T144"/>
    <mergeCell ref="U144:Y144"/>
    <mergeCell ref="AD141:AG141"/>
    <mergeCell ref="AH141:AK141"/>
    <mergeCell ref="AL141:AO141"/>
    <mergeCell ref="AP141:AS141"/>
    <mergeCell ref="A142:I142"/>
    <mergeCell ref="J142:L143"/>
    <mergeCell ref="M142:O143"/>
    <mergeCell ref="P142:T143"/>
    <mergeCell ref="U142:Y143"/>
    <mergeCell ref="Z142:AC143"/>
    <mergeCell ref="A141:I141"/>
    <mergeCell ref="J141:L141"/>
    <mergeCell ref="M141:O141"/>
    <mergeCell ref="P141:T141"/>
    <mergeCell ref="U141:Y141"/>
    <mergeCell ref="Z141:AC141"/>
    <mergeCell ref="Z145:AC145"/>
    <mergeCell ref="AD145:AG145"/>
    <mergeCell ref="AH145:AK145"/>
    <mergeCell ref="AL145:AO145"/>
    <mergeCell ref="AP145:AS145"/>
    <mergeCell ref="A146:I146"/>
    <mergeCell ref="J146:L146"/>
    <mergeCell ref="M146:O146"/>
    <mergeCell ref="P146:T146"/>
    <mergeCell ref="U146:Y146"/>
    <mergeCell ref="Z144:AC144"/>
    <mergeCell ref="AD144:AG144"/>
    <mergeCell ref="AH144:AK144"/>
    <mergeCell ref="AL144:AO144"/>
    <mergeCell ref="AP144:AS144"/>
    <mergeCell ref="A145:I145"/>
    <mergeCell ref="J145:L145"/>
    <mergeCell ref="M145:O145"/>
    <mergeCell ref="P145:T145"/>
    <mergeCell ref="U145:Y145"/>
    <mergeCell ref="Z147:AC147"/>
    <mergeCell ref="AD147:AG147"/>
    <mergeCell ref="AH147:AK147"/>
    <mergeCell ref="AL147:AO147"/>
    <mergeCell ref="AP147:AS147"/>
    <mergeCell ref="A148:I148"/>
    <mergeCell ref="J148:L148"/>
    <mergeCell ref="M148:O148"/>
    <mergeCell ref="P148:T148"/>
    <mergeCell ref="U148:Y148"/>
    <mergeCell ref="Z146:AC146"/>
    <mergeCell ref="AD146:AG146"/>
    <mergeCell ref="AH146:AK146"/>
    <mergeCell ref="AL146:AO146"/>
    <mergeCell ref="AP146:AS146"/>
    <mergeCell ref="A147:I147"/>
    <mergeCell ref="J147:L147"/>
    <mergeCell ref="M147:O147"/>
    <mergeCell ref="P147:T147"/>
    <mergeCell ref="U147:Y147"/>
    <mergeCell ref="Z149:AC149"/>
    <mergeCell ref="AD149:AG149"/>
    <mergeCell ref="AH149:AK149"/>
    <mergeCell ref="AL149:AO149"/>
    <mergeCell ref="AP149:AS149"/>
    <mergeCell ref="A150:I150"/>
    <mergeCell ref="J150:L151"/>
    <mergeCell ref="M150:O151"/>
    <mergeCell ref="P150:T151"/>
    <mergeCell ref="U150:Y151"/>
    <mergeCell ref="Z148:AC148"/>
    <mergeCell ref="AD148:AG148"/>
    <mergeCell ref="AH148:AK148"/>
    <mergeCell ref="AL148:AO148"/>
    <mergeCell ref="AP148:AS148"/>
    <mergeCell ref="A149:I149"/>
    <mergeCell ref="J149:L149"/>
    <mergeCell ref="M149:O149"/>
    <mergeCell ref="P149:T149"/>
    <mergeCell ref="U149:Y149"/>
    <mergeCell ref="AD152:AG152"/>
    <mergeCell ref="AH152:AK152"/>
    <mergeCell ref="AL152:AO152"/>
    <mergeCell ref="AP152:AS152"/>
    <mergeCell ref="A153:I153"/>
    <mergeCell ref="J153:L153"/>
    <mergeCell ref="M153:O153"/>
    <mergeCell ref="P153:T153"/>
    <mergeCell ref="U153:Y153"/>
    <mergeCell ref="Z153:AC153"/>
    <mergeCell ref="A152:I152"/>
    <mergeCell ref="J152:L152"/>
    <mergeCell ref="M152:O152"/>
    <mergeCell ref="P152:T152"/>
    <mergeCell ref="U152:Y152"/>
    <mergeCell ref="Z152:AC152"/>
    <mergeCell ref="Z150:AC151"/>
    <mergeCell ref="AD150:AG151"/>
    <mergeCell ref="AH150:AK151"/>
    <mergeCell ref="AL150:AO151"/>
    <mergeCell ref="AP150:AS151"/>
    <mergeCell ref="A151:I151"/>
    <mergeCell ref="AD154:AG155"/>
    <mergeCell ref="AH154:AK155"/>
    <mergeCell ref="AL154:AO155"/>
    <mergeCell ref="AP154:AS155"/>
    <mergeCell ref="A155:I155"/>
    <mergeCell ref="A156:I156"/>
    <mergeCell ref="J156:L157"/>
    <mergeCell ref="M156:O157"/>
    <mergeCell ref="P156:T157"/>
    <mergeCell ref="U156:Y157"/>
    <mergeCell ref="AD153:AG153"/>
    <mergeCell ref="AH153:AK153"/>
    <mergeCell ref="AL153:AO153"/>
    <mergeCell ref="AP153:AS153"/>
    <mergeCell ref="A154:I154"/>
    <mergeCell ref="J154:L155"/>
    <mergeCell ref="M154:O155"/>
    <mergeCell ref="P154:T155"/>
    <mergeCell ref="U154:Y155"/>
    <mergeCell ref="Z154:AC155"/>
    <mergeCell ref="AD158:AG159"/>
    <mergeCell ref="AH158:AK159"/>
    <mergeCell ref="AL158:AO159"/>
    <mergeCell ref="AP158:AS159"/>
    <mergeCell ref="A159:I159"/>
    <mergeCell ref="A160:I160"/>
    <mergeCell ref="J160:L160"/>
    <mergeCell ref="M160:O160"/>
    <mergeCell ref="P160:T160"/>
    <mergeCell ref="U160:Y160"/>
    <mergeCell ref="A158:I158"/>
    <mergeCell ref="J158:L159"/>
    <mergeCell ref="M158:O159"/>
    <mergeCell ref="P158:T159"/>
    <mergeCell ref="U158:Y159"/>
    <mergeCell ref="Z158:AC159"/>
    <mergeCell ref="Z156:AC157"/>
    <mergeCell ref="AD156:AG157"/>
    <mergeCell ref="AH156:AK157"/>
    <mergeCell ref="AL156:AO157"/>
    <mergeCell ref="AP156:AS157"/>
    <mergeCell ref="A157:I157"/>
    <mergeCell ref="Z161:AC161"/>
    <mergeCell ref="AD161:AG161"/>
    <mergeCell ref="AH161:AK161"/>
    <mergeCell ref="AL161:AO161"/>
    <mergeCell ref="AP161:AS161"/>
    <mergeCell ref="A162:I162"/>
    <mergeCell ref="J162:L162"/>
    <mergeCell ref="M162:O162"/>
    <mergeCell ref="P162:T162"/>
    <mergeCell ref="U162:Y162"/>
    <mergeCell ref="Z160:AC160"/>
    <mergeCell ref="AD160:AG160"/>
    <mergeCell ref="AH160:AK160"/>
    <mergeCell ref="AL160:AO160"/>
    <mergeCell ref="AP160:AS160"/>
    <mergeCell ref="A161:I161"/>
    <mergeCell ref="J161:L161"/>
    <mergeCell ref="M161:O161"/>
    <mergeCell ref="P161:T161"/>
    <mergeCell ref="U161:Y161"/>
    <mergeCell ref="Z163:AC163"/>
    <mergeCell ref="AD163:AG163"/>
    <mergeCell ref="AH163:AK163"/>
    <mergeCell ref="AL163:AO163"/>
    <mergeCell ref="AP163:AS163"/>
    <mergeCell ref="A164:I164"/>
    <mergeCell ref="J164:L165"/>
    <mergeCell ref="M164:O165"/>
    <mergeCell ref="P164:T165"/>
    <mergeCell ref="U164:Y165"/>
    <mergeCell ref="Z162:AC162"/>
    <mergeCell ref="AD162:AG162"/>
    <mergeCell ref="AH162:AK162"/>
    <mergeCell ref="AL162:AO162"/>
    <mergeCell ref="AP162:AS162"/>
    <mergeCell ref="A163:I163"/>
    <mergeCell ref="J163:L163"/>
    <mergeCell ref="M163:O163"/>
    <mergeCell ref="P163:T163"/>
    <mergeCell ref="U163:Y163"/>
    <mergeCell ref="AD166:AG166"/>
    <mergeCell ref="AH166:AK166"/>
    <mergeCell ref="AL166:AO166"/>
    <mergeCell ref="AP166:AS166"/>
    <mergeCell ref="A167:I167"/>
    <mergeCell ref="J167:L167"/>
    <mergeCell ref="M167:O167"/>
    <mergeCell ref="P167:T167"/>
    <mergeCell ref="U167:Y167"/>
    <mergeCell ref="Z167:AC167"/>
    <mergeCell ref="A166:I166"/>
    <mergeCell ref="J166:L166"/>
    <mergeCell ref="M166:O166"/>
    <mergeCell ref="P166:T166"/>
    <mergeCell ref="U166:Y166"/>
    <mergeCell ref="Z166:AC166"/>
    <mergeCell ref="Z164:AC165"/>
    <mergeCell ref="AD164:AG165"/>
    <mergeCell ref="AH164:AK165"/>
    <mergeCell ref="AL164:AO165"/>
    <mergeCell ref="AP164:AS165"/>
    <mergeCell ref="A165:I165"/>
    <mergeCell ref="AD168:AG168"/>
    <mergeCell ref="AH168:AK168"/>
    <mergeCell ref="AL168:AO168"/>
    <mergeCell ref="AP168:AS168"/>
    <mergeCell ref="A169:I169"/>
    <mergeCell ref="J169:L170"/>
    <mergeCell ref="M169:O170"/>
    <mergeCell ref="P169:T170"/>
    <mergeCell ref="U169:Y170"/>
    <mergeCell ref="Z169:AC170"/>
    <mergeCell ref="AD167:AG167"/>
    <mergeCell ref="AH167:AK167"/>
    <mergeCell ref="AL167:AO167"/>
    <mergeCell ref="AP167:AS167"/>
    <mergeCell ref="A168:I168"/>
    <mergeCell ref="J168:L168"/>
    <mergeCell ref="M168:O168"/>
    <mergeCell ref="P168:T168"/>
    <mergeCell ref="U168:Y168"/>
    <mergeCell ref="Z168:AC168"/>
    <mergeCell ref="Z171:AC171"/>
    <mergeCell ref="AD171:AG171"/>
    <mergeCell ref="AH171:AK171"/>
    <mergeCell ref="AL171:AO171"/>
    <mergeCell ref="AP171:AS171"/>
    <mergeCell ref="A172:I172"/>
    <mergeCell ref="J172:L173"/>
    <mergeCell ref="M172:O173"/>
    <mergeCell ref="P172:T173"/>
    <mergeCell ref="U172:Y173"/>
    <mergeCell ref="AD169:AG170"/>
    <mergeCell ref="AH169:AK170"/>
    <mergeCell ref="AL169:AO170"/>
    <mergeCell ref="AP169:AS170"/>
    <mergeCell ref="A170:I170"/>
    <mergeCell ref="A171:I171"/>
    <mergeCell ref="J171:L171"/>
    <mergeCell ref="M171:O171"/>
    <mergeCell ref="P171:T171"/>
    <mergeCell ref="U171:Y171"/>
    <mergeCell ref="AD174:AG174"/>
    <mergeCell ref="AH174:AK174"/>
    <mergeCell ref="AL174:AO174"/>
    <mergeCell ref="AP174:AS174"/>
    <mergeCell ref="A175:I175"/>
    <mergeCell ref="J175:L175"/>
    <mergeCell ref="M175:O175"/>
    <mergeCell ref="P175:T175"/>
    <mergeCell ref="U175:Y175"/>
    <mergeCell ref="Z175:AC175"/>
    <mergeCell ref="A174:I174"/>
    <mergeCell ref="J174:L174"/>
    <mergeCell ref="M174:O174"/>
    <mergeCell ref="P174:T174"/>
    <mergeCell ref="U174:Y174"/>
    <mergeCell ref="Z174:AC174"/>
    <mergeCell ref="Z172:AC173"/>
    <mergeCell ref="AD172:AG173"/>
    <mergeCell ref="AH172:AK173"/>
    <mergeCell ref="AL172:AO173"/>
    <mergeCell ref="AP172:AS173"/>
    <mergeCell ref="A173:I173"/>
    <mergeCell ref="AD176:AG176"/>
    <mergeCell ref="AH176:AK176"/>
    <mergeCell ref="AL176:AO176"/>
    <mergeCell ref="AP176:AS176"/>
    <mergeCell ref="A177:I177"/>
    <mergeCell ref="J177:L178"/>
    <mergeCell ref="M177:O178"/>
    <mergeCell ref="P177:T178"/>
    <mergeCell ref="U177:Y178"/>
    <mergeCell ref="Z177:AC178"/>
    <mergeCell ref="AD175:AG175"/>
    <mergeCell ref="AH175:AK175"/>
    <mergeCell ref="AL175:AO175"/>
    <mergeCell ref="AP175:AS175"/>
    <mergeCell ref="A176:I176"/>
    <mergeCell ref="J176:L176"/>
    <mergeCell ref="M176:O176"/>
    <mergeCell ref="P176:T176"/>
    <mergeCell ref="U176:Y176"/>
    <mergeCell ref="Z176:AC176"/>
    <mergeCell ref="Z179:AC179"/>
    <mergeCell ref="AD179:AG179"/>
    <mergeCell ref="AH179:AK179"/>
    <mergeCell ref="AL179:AO179"/>
    <mergeCell ref="AP179:AS179"/>
    <mergeCell ref="A180:I180"/>
    <mergeCell ref="J180:L180"/>
    <mergeCell ref="M180:O180"/>
    <mergeCell ref="P180:T180"/>
    <mergeCell ref="U180:Y180"/>
    <mergeCell ref="AD177:AG178"/>
    <mergeCell ref="AH177:AK178"/>
    <mergeCell ref="AL177:AO178"/>
    <mergeCell ref="AP177:AS178"/>
    <mergeCell ref="A178:I178"/>
    <mergeCell ref="A179:I179"/>
    <mergeCell ref="J179:L179"/>
    <mergeCell ref="M179:O179"/>
    <mergeCell ref="P179:T179"/>
    <mergeCell ref="U179:Y179"/>
    <mergeCell ref="U182:AS182"/>
    <mergeCell ref="U183:Y184"/>
    <mergeCell ref="Z183:AC184"/>
    <mergeCell ref="AD183:AG184"/>
    <mergeCell ref="AH183:AK184"/>
    <mergeCell ref="AL183:AS183"/>
    <mergeCell ref="AL184:AO184"/>
    <mergeCell ref="AP184:AS184"/>
    <mergeCell ref="Z180:AC180"/>
    <mergeCell ref="AD180:AG180"/>
    <mergeCell ref="AH180:AK180"/>
    <mergeCell ref="AL180:AO180"/>
    <mergeCell ref="AP180:AS180"/>
    <mergeCell ref="A181:I184"/>
    <mergeCell ref="J181:L184"/>
    <mergeCell ref="M181:O184"/>
    <mergeCell ref="P181:AS181"/>
    <mergeCell ref="P182:T184"/>
    <mergeCell ref="Z188:AC189"/>
    <mergeCell ref="AD188:AG189"/>
    <mergeCell ref="AH188:AK189"/>
    <mergeCell ref="AL188:AO189"/>
    <mergeCell ref="AP188:AS189"/>
    <mergeCell ref="A189:I189"/>
    <mergeCell ref="Z187:AC187"/>
    <mergeCell ref="AD187:AG187"/>
    <mergeCell ref="AH187:AK187"/>
    <mergeCell ref="AL187:AO187"/>
    <mergeCell ref="AP187:AS187"/>
    <mergeCell ref="A188:I188"/>
    <mergeCell ref="J188:L189"/>
    <mergeCell ref="M188:O189"/>
    <mergeCell ref="P188:T189"/>
    <mergeCell ref="U188:Y189"/>
    <mergeCell ref="AD185:AG185"/>
    <mergeCell ref="AH185:AK185"/>
    <mergeCell ref="AL185:AO185"/>
    <mergeCell ref="AP185:AS185"/>
    <mergeCell ref="A186:AS186"/>
    <mergeCell ref="A187:I187"/>
    <mergeCell ref="J187:L187"/>
    <mergeCell ref="M187:O187"/>
    <mergeCell ref="P187:T187"/>
    <mergeCell ref="U187:Y187"/>
    <mergeCell ref="A185:I185"/>
    <mergeCell ref="J185:L185"/>
    <mergeCell ref="M185:O185"/>
    <mergeCell ref="P185:T185"/>
    <mergeCell ref="U185:Y185"/>
    <mergeCell ref="Z185:AC185"/>
    <mergeCell ref="AD191:AG192"/>
    <mergeCell ref="AH191:AK192"/>
    <mergeCell ref="AL191:AO192"/>
    <mergeCell ref="AP191:AS192"/>
    <mergeCell ref="A192:I192"/>
    <mergeCell ref="A193:I193"/>
    <mergeCell ref="J193:L193"/>
    <mergeCell ref="M193:O193"/>
    <mergeCell ref="P193:T193"/>
    <mergeCell ref="U193:Y193"/>
    <mergeCell ref="AD190:AG190"/>
    <mergeCell ref="AH190:AK190"/>
    <mergeCell ref="AL190:AO190"/>
    <mergeCell ref="AP190:AS190"/>
    <mergeCell ref="A191:I191"/>
    <mergeCell ref="J191:L192"/>
    <mergeCell ref="M191:O192"/>
    <mergeCell ref="P191:T192"/>
    <mergeCell ref="U191:Y192"/>
    <mergeCell ref="Z191:AC192"/>
    <mergeCell ref="A190:I190"/>
    <mergeCell ref="J190:L190"/>
    <mergeCell ref="M190:O190"/>
    <mergeCell ref="P190:T190"/>
    <mergeCell ref="U190:Y190"/>
    <mergeCell ref="Z190:AC190"/>
    <mergeCell ref="Z194:AC194"/>
    <mergeCell ref="AD194:AG194"/>
    <mergeCell ref="AH194:AK194"/>
    <mergeCell ref="AL194:AO194"/>
    <mergeCell ref="AP194:AS194"/>
    <mergeCell ref="A195:I195"/>
    <mergeCell ref="J195:L195"/>
    <mergeCell ref="M195:O195"/>
    <mergeCell ref="P195:T195"/>
    <mergeCell ref="U195:Y195"/>
    <mergeCell ref="Z193:AC193"/>
    <mergeCell ref="AD193:AG193"/>
    <mergeCell ref="AH193:AK193"/>
    <mergeCell ref="AL193:AO193"/>
    <mergeCell ref="AP193:AS193"/>
    <mergeCell ref="A194:I194"/>
    <mergeCell ref="J194:L194"/>
    <mergeCell ref="M194:O194"/>
    <mergeCell ref="P194:T194"/>
    <mergeCell ref="U194:Y194"/>
    <mergeCell ref="Z196:AC196"/>
    <mergeCell ref="AD196:AG196"/>
    <mergeCell ref="AH196:AK196"/>
    <mergeCell ref="AL196:AO196"/>
    <mergeCell ref="AP196:AS196"/>
    <mergeCell ref="A197:I197"/>
    <mergeCell ref="J197:L197"/>
    <mergeCell ref="M197:O197"/>
    <mergeCell ref="P197:T197"/>
    <mergeCell ref="U197:Y197"/>
    <mergeCell ref="Z195:AC195"/>
    <mergeCell ref="AD195:AG195"/>
    <mergeCell ref="AH195:AK195"/>
    <mergeCell ref="AL195:AO195"/>
    <mergeCell ref="AP195:AS195"/>
    <mergeCell ref="A196:I196"/>
    <mergeCell ref="J196:L196"/>
    <mergeCell ref="M196:O196"/>
    <mergeCell ref="P196:T196"/>
    <mergeCell ref="U196:Y196"/>
    <mergeCell ref="Z198:AC198"/>
    <mergeCell ref="AD198:AG198"/>
    <mergeCell ref="AH198:AK198"/>
    <mergeCell ref="AL198:AO198"/>
    <mergeCell ref="AP198:AS198"/>
    <mergeCell ref="A199:I199"/>
    <mergeCell ref="J199:L200"/>
    <mergeCell ref="M199:O200"/>
    <mergeCell ref="P199:T200"/>
    <mergeCell ref="U199:Y200"/>
    <mergeCell ref="Z197:AC197"/>
    <mergeCell ref="AD197:AG197"/>
    <mergeCell ref="AH197:AK197"/>
    <mergeCell ref="AL197:AO197"/>
    <mergeCell ref="AP197:AS197"/>
    <mergeCell ref="A198:I198"/>
    <mergeCell ref="J198:L198"/>
    <mergeCell ref="M198:O198"/>
    <mergeCell ref="P198:T198"/>
    <mergeCell ref="U198:Y198"/>
    <mergeCell ref="AD201:AG201"/>
    <mergeCell ref="AH201:AK201"/>
    <mergeCell ref="AL201:AO201"/>
    <mergeCell ref="AP201:AS201"/>
    <mergeCell ref="A202:I202"/>
    <mergeCell ref="J202:L202"/>
    <mergeCell ref="M202:O202"/>
    <mergeCell ref="P202:T202"/>
    <mergeCell ref="U202:Y202"/>
    <mergeCell ref="Z202:AC202"/>
    <mergeCell ref="A201:I201"/>
    <mergeCell ref="J201:L201"/>
    <mergeCell ref="M201:O201"/>
    <mergeCell ref="P201:T201"/>
    <mergeCell ref="U201:Y201"/>
    <mergeCell ref="Z201:AC201"/>
    <mergeCell ref="Z199:AC200"/>
    <mergeCell ref="AD199:AG200"/>
    <mergeCell ref="AH199:AK200"/>
    <mergeCell ref="AL199:AO200"/>
    <mergeCell ref="AP199:AS200"/>
    <mergeCell ref="A200:I200"/>
    <mergeCell ref="AD203:AG204"/>
    <mergeCell ref="AH203:AK204"/>
    <mergeCell ref="AL203:AO204"/>
    <mergeCell ref="AP203:AS204"/>
    <mergeCell ref="A204:I204"/>
    <mergeCell ref="A205:I205"/>
    <mergeCell ref="J205:L206"/>
    <mergeCell ref="M205:O206"/>
    <mergeCell ref="P205:T206"/>
    <mergeCell ref="U205:Y206"/>
    <mergeCell ref="AD202:AG202"/>
    <mergeCell ref="AH202:AK202"/>
    <mergeCell ref="AL202:AO202"/>
    <mergeCell ref="AP202:AS202"/>
    <mergeCell ref="A203:I203"/>
    <mergeCell ref="J203:L204"/>
    <mergeCell ref="M203:O204"/>
    <mergeCell ref="P203:T204"/>
    <mergeCell ref="U203:Y204"/>
    <mergeCell ref="Z203:AC204"/>
    <mergeCell ref="AD207:AG208"/>
    <mergeCell ref="AH207:AK208"/>
    <mergeCell ref="AL207:AO208"/>
    <mergeCell ref="AP207:AS208"/>
    <mergeCell ref="A208:I208"/>
    <mergeCell ref="A209:I209"/>
    <mergeCell ref="J209:L209"/>
    <mergeCell ref="M209:O209"/>
    <mergeCell ref="P209:T209"/>
    <mergeCell ref="U209:Y209"/>
    <mergeCell ref="A207:I207"/>
    <mergeCell ref="J207:L208"/>
    <mergeCell ref="M207:O208"/>
    <mergeCell ref="P207:T208"/>
    <mergeCell ref="U207:Y208"/>
    <mergeCell ref="Z207:AC208"/>
    <mergeCell ref="Z205:AC206"/>
    <mergeCell ref="AD205:AG206"/>
    <mergeCell ref="AH205:AK206"/>
    <mergeCell ref="AL205:AO206"/>
    <mergeCell ref="AP205:AS206"/>
    <mergeCell ref="A206:I206"/>
    <mergeCell ref="Z210:AC210"/>
    <mergeCell ref="AD210:AG210"/>
    <mergeCell ref="AH210:AK210"/>
    <mergeCell ref="AL210:AO210"/>
    <mergeCell ref="AP210:AS210"/>
    <mergeCell ref="A211:I211"/>
    <mergeCell ref="J211:L211"/>
    <mergeCell ref="M211:O211"/>
    <mergeCell ref="P211:T211"/>
    <mergeCell ref="U211:Y211"/>
    <mergeCell ref="Z209:AC209"/>
    <mergeCell ref="AD209:AG209"/>
    <mergeCell ref="AH209:AK209"/>
    <mergeCell ref="AL209:AO209"/>
    <mergeCell ref="AP209:AS209"/>
    <mergeCell ref="A210:I210"/>
    <mergeCell ref="J210:L210"/>
    <mergeCell ref="M210:O210"/>
    <mergeCell ref="P210:T210"/>
    <mergeCell ref="U210:Y210"/>
    <mergeCell ref="Z212:AC212"/>
    <mergeCell ref="AD212:AG212"/>
    <mergeCell ref="AH212:AK212"/>
    <mergeCell ref="AL212:AO212"/>
    <mergeCell ref="AP212:AS212"/>
    <mergeCell ref="A213:I213"/>
    <mergeCell ref="J213:L214"/>
    <mergeCell ref="M213:O214"/>
    <mergeCell ref="P213:T214"/>
    <mergeCell ref="U213:Y214"/>
    <mergeCell ref="Z211:AC211"/>
    <mergeCell ref="AD211:AG211"/>
    <mergeCell ref="AH211:AK211"/>
    <mergeCell ref="AL211:AO211"/>
    <mergeCell ref="AP211:AS211"/>
    <mergeCell ref="A212:I212"/>
    <mergeCell ref="J212:L212"/>
    <mergeCell ref="M212:O212"/>
    <mergeCell ref="P212:T212"/>
    <mergeCell ref="U212:Y212"/>
    <mergeCell ref="AD215:AG215"/>
    <mergeCell ref="AH215:AK215"/>
    <mergeCell ref="AL215:AO215"/>
    <mergeCell ref="AP215:AS215"/>
    <mergeCell ref="A216:I216"/>
    <mergeCell ref="J216:L216"/>
    <mergeCell ref="M216:O216"/>
    <mergeCell ref="P216:T216"/>
    <mergeCell ref="U216:Y216"/>
    <mergeCell ref="Z216:AC216"/>
    <mergeCell ref="A215:I215"/>
    <mergeCell ref="J215:L215"/>
    <mergeCell ref="M215:O215"/>
    <mergeCell ref="P215:T215"/>
    <mergeCell ref="U215:Y215"/>
    <mergeCell ref="Z215:AC215"/>
    <mergeCell ref="Z213:AC214"/>
    <mergeCell ref="AD213:AG214"/>
    <mergeCell ref="AH213:AK214"/>
    <mergeCell ref="AL213:AO214"/>
    <mergeCell ref="AP213:AS214"/>
    <mergeCell ref="A214:I214"/>
    <mergeCell ref="AD217:AG217"/>
    <mergeCell ref="AH217:AK217"/>
    <mergeCell ref="AL217:AO217"/>
    <mergeCell ref="AP217:AS217"/>
    <mergeCell ref="A218:I218"/>
    <mergeCell ref="J218:L219"/>
    <mergeCell ref="M218:O219"/>
    <mergeCell ref="P218:T219"/>
    <mergeCell ref="U218:Y219"/>
    <mergeCell ref="Z218:AC219"/>
    <mergeCell ref="AD216:AG216"/>
    <mergeCell ref="AH216:AK216"/>
    <mergeCell ref="AL216:AO216"/>
    <mergeCell ref="AP216:AS216"/>
    <mergeCell ref="A217:I217"/>
    <mergeCell ref="J217:L217"/>
    <mergeCell ref="M217:O217"/>
    <mergeCell ref="P217:T217"/>
    <mergeCell ref="U217:Y217"/>
    <mergeCell ref="Z217:AC217"/>
    <mergeCell ref="Z220:AC220"/>
    <mergeCell ref="AD220:AG220"/>
    <mergeCell ref="AH220:AK220"/>
    <mergeCell ref="AL220:AO220"/>
    <mergeCell ref="AP220:AS220"/>
    <mergeCell ref="A221:I221"/>
    <mergeCell ref="J221:L222"/>
    <mergeCell ref="M221:O222"/>
    <mergeCell ref="P221:T222"/>
    <mergeCell ref="U221:Y222"/>
    <mergeCell ref="AD218:AG219"/>
    <mergeCell ref="AH218:AK219"/>
    <mergeCell ref="AL218:AO219"/>
    <mergeCell ref="AP218:AS219"/>
    <mergeCell ref="A219:I219"/>
    <mergeCell ref="A220:I220"/>
    <mergeCell ref="J220:L220"/>
    <mergeCell ref="M220:O220"/>
    <mergeCell ref="P220:T220"/>
    <mergeCell ref="U220:Y220"/>
    <mergeCell ref="AD223:AG223"/>
    <mergeCell ref="AH223:AK223"/>
    <mergeCell ref="AL223:AO223"/>
    <mergeCell ref="AP223:AS223"/>
    <mergeCell ref="A224:I224"/>
    <mergeCell ref="J224:L224"/>
    <mergeCell ref="M224:O224"/>
    <mergeCell ref="P224:T224"/>
    <mergeCell ref="U224:Y224"/>
    <mergeCell ref="Z224:AC224"/>
    <mergeCell ref="A223:I223"/>
    <mergeCell ref="J223:L223"/>
    <mergeCell ref="M223:O223"/>
    <mergeCell ref="P223:T223"/>
    <mergeCell ref="U223:Y223"/>
    <mergeCell ref="Z223:AC223"/>
    <mergeCell ref="Z221:AC222"/>
    <mergeCell ref="AD221:AG222"/>
    <mergeCell ref="AH221:AK222"/>
    <mergeCell ref="AL221:AO222"/>
    <mergeCell ref="AP221:AS222"/>
    <mergeCell ref="A222:I222"/>
    <mergeCell ref="AD225:AG225"/>
    <mergeCell ref="AH225:AK225"/>
    <mergeCell ref="AL225:AO225"/>
    <mergeCell ref="AP225:AS225"/>
    <mergeCell ref="A226:I226"/>
    <mergeCell ref="J226:L227"/>
    <mergeCell ref="M226:O227"/>
    <mergeCell ref="P226:T227"/>
    <mergeCell ref="U226:Y227"/>
    <mergeCell ref="Z226:AC227"/>
    <mergeCell ref="AD224:AG224"/>
    <mergeCell ref="AH224:AK224"/>
    <mergeCell ref="AL224:AO224"/>
    <mergeCell ref="AP224:AS224"/>
    <mergeCell ref="A225:I225"/>
    <mergeCell ref="J225:L225"/>
    <mergeCell ref="M225:O225"/>
    <mergeCell ref="P225:T225"/>
    <mergeCell ref="U225:Y225"/>
    <mergeCell ref="Z225:AC225"/>
    <mergeCell ref="Z229:AC229"/>
    <mergeCell ref="AD229:AG229"/>
    <mergeCell ref="AH229:AK229"/>
    <mergeCell ref="AL229:AO229"/>
    <mergeCell ref="AP229:AS229"/>
    <mergeCell ref="AN231:AS231"/>
    <mergeCell ref="Z228:AC228"/>
    <mergeCell ref="AD228:AG228"/>
    <mergeCell ref="AH228:AK228"/>
    <mergeCell ref="AL228:AO228"/>
    <mergeCell ref="AP228:AS228"/>
    <mergeCell ref="A229:I229"/>
    <mergeCell ref="J229:L229"/>
    <mergeCell ref="M229:O229"/>
    <mergeCell ref="P229:T229"/>
    <mergeCell ref="U229:Y229"/>
    <mergeCell ref="AD226:AG227"/>
    <mergeCell ref="AH226:AK227"/>
    <mergeCell ref="AL226:AO227"/>
    <mergeCell ref="AP226:AS227"/>
    <mergeCell ref="A227:I227"/>
    <mergeCell ref="A228:I228"/>
    <mergeCell ref="J228:L228"/>
    <mergeCell ref="M228:O228"/>
    <mergeCell ref="P228:T228"/>
    <mergeCell ref="U228:Y228"/>
    <mergeCell ref="AH238:AS238"/>
    <mergeCell ref="J239:M239"/>
    <mergeCell ref="N239:Q239"/>
    <mergeCell ref="R239:U239"/>
    <mergeCell ref="V239:Y239"/>
    <mergeCell ref="Z239:AC239"/>
    <mergeCell ref="AD239:AG239"/>
    <mergeCell ref="AH239:AK239"/>
    <mergeCell ref="AL239:AO239"/>
    <mergeCell ref="AP239:AS239"/>
    <mergeCell ref="A232:AS232"/>
    <mergeCell ref="A233:AS233"/>
    <mergeCell ref="A234:AS234"/>
    <mergeCell ref="A236:D239"/>
    <mergeCell ref="E236:F239"/>
    <mergeCell ref="G236:I239"/>
    <mergeCell ref="J236:AS236"/>
    <mergeCell ref="J237:U238"/>
    <mergeCell ref="V237:AS237"/>
    <mergeCell ref="V238:AG238"/>
    <mergeCell ref="AD241:AG241"/>
    <mergeCell ref="AH241:AK241"/>
    <mergeCell ref="AL241:AO241"/>
    <mergeCell ref="AP241:AS241"/>
    <mergeCell ref="A242:D242"/>
    <mergeCell ref="E242:F243"/>
    <mergeCell ref="G242:I243"/>
    <mergeCell ref="J242:M243"/>
    <mergeCell ref="N242:Q243"/>
    <mergeCell ref="R242:U243"/>
    <mergeCell ref="AT240:AY240"/>
    <mergeCell ref="AZ240:BB240"/>
    <mergeCell ref="A241:D241"/>
    <mergeCell ref="E241:F241"/>
    <mergeCell ref="G241:I241"/>
    <mergeCell ref="J241:M241"/>
    <mergeCell ref="N241:Q241"/>
    <mergeCell ref="R241:U241"/>
    <mergeCell ref="V241:Y241"/>
    <mergeCell ref="Z241:AC241"/>
    <mergeCell ref="V240:Y240"/>
    <mergeCell ref="Z240:AC240"/>
    <mergeCell ref="AD240:AG240"/>
    <mergeCell ref="AH240:AK240"/>
    <mergeCell ref="AL240:AO240"/>
    <mergeCell ref="AP240:AS240"/>
    <mergeCell ref="A240:D240"/>
    <mergeCell ref="E240:F240"/>
    <mergeCell ref="G240:I240"/>
    <mergeCell ref="J240:M240"/>
    <mergeCell ref="N240:Q240"/>
    <mergeCell ref="R240:U240"/>
    <mergeCell ref="AP244:AS244"/>
    <mergeCell ref="A245:D245"/>
    <mergeCell ref="E245:F245"/>
    <mergeCell ref="G245:I245"/>
    <mergeCell ref="J245:M245"/>
    <mergeCell ref="N245:Q245"/>
    <mergeCell ref="R245:U245"/>
    <mergeCell ref="V245:Y245"/>
    <mergeCell ref="Z245:AC245"/>
    <mergeCell ref="AD245:AG245"/>
    <mergeCell ref="R244:U244"/>
    <mergeCell ref="V244:Y244"/>
    <mergeCell ref="Z244:AC244"/>
    <mergeCell ref="AD244:AG244"/>
    <mergeCell ref="AH244:AK244"/>
    <mergeCell ref="AL244:AO244"/>
    <mergeCell ref="A243:D243"/>
    <mergeCell ref="A244:D244"/>
    <mergeCell ref="E244:F244"/>
    <mergeCell ref="G244:I244"/>
    <mergeCell ref="J244:M244"/>
    <mergeCell ref="N244:Q244"/>
    <mergeCell ref="V242:Y243"/>
    <mergeCell ref="Z242:AC243"/>
    <mergeCell ref="AD242:AG243"/>
    <mergeCell ref="AH242:AK243"/>
    <mergeCell ref="AL242:AO243"/>
    <mergeCell ref="AP242:AS243"/>
    <mergeCell ref="A249:AS249"/>
    <mergeCell ref="A250:AS250"/>
    <mergeCell ref="A251:AS251"/>
    <mergeCell ref="A252:AS252"/>
    <mergeCell ref="A254:AC254"/>
    <mergeCell ref="AD254:AG254"/>
    <mergeCell ref="AH254:AR254"/>
    <mergeCell ref="Z246:AC246"/>
    <mergeCell ref="AD246:AG246"/>
    <mergeCell ref="AH246:AK246"/>
    <mergeCell ref="AL246:AO246"/>
    <mergeCell ref="AP246:AS246"/>
    <mergeCell ref="AN248:AS248"/>
    <mergeCell ref="AH245:AK245"/>
    <mergeCell ref="AL245:AO245"/>
    <mergeCell ref="AP245:AS245"/>
    <mergeCell ref="A246:D246"/>
    <mergeCell ref="E246:F246"/>
    <mergeCell ref="G246:I246"/>
    <mergeCell ref="J246:M246"/>
    <mergeCell ref="N246:Q246"/>
    <mergeCell ref="R246:U246"/>
    <mergeCell ref="V246:Y246"/>
    <mergeCell ref="A259:AC259"/>
    <mergeCell ref="AD259:AG259"/>
    <mergeCell ref="AH259:AR259"/>
    <mergeCell ref="A260:AC260"/>
    <mergeCell ref="AD260:AG260"/>
    <mergeCell ref="AH260:AR260"/>
    <mergeCell ref="A257:AC257"/>
    <mergeCell ref="AD257:AG257"/>
    <mergeCell ref="AH257:AR257"/>
    <mergeCell ref="A258:AC258"/>
    <mergeCell ref="AD258:AG258"/>
    <mergeCell ref="AH258:AR258"/>
    <mergeCell ref="A255:AC255"/>
    <mergeCell ref="AD255:AG255"/>
    <mergeCell ref="AH255:AR255"/>
    <mergeCell ref="A256:AC256"/>
    <mergeCell ref="AD256:AG256"/>
    <mergeCell ref="AH256:AR256"/>
    <mergeCell ref="R276:S276"/>
    <mergeCell ref="A269:AC269"/>
    <mergeCell ref="AD269:AG269"/>
    <mergeCell ref="AH269:AR269"/>
    <mergeCell ref="A270:AC270"/>
    <mergeCell ref="AD270:AG270"/>
    <mergeCell ref="AH270:AR270"/>
    <mergeCell ref="A267:AC267"/>
    <mergeCell ref="AD267:AG267"/>
    <mergeCell ref="AH267:AR267"/>
    <mergeCell ref="A268:AC268"/>
    <mergeCell ref="AD268:AG268"/>
    <mergeCell ref="AH268:AR268"/>
    <mergeCell ref="A261:AC261"/>
    <mergeCell ref="AD261:AG261"/>
    <mergeCell ref="AH261:AR261"/>
    <mergeCell ref="AN263:AS263"/>
    <mergeCell ref="A264:AS264"/>
    <mergeCell ref="A266:AC266"/>
    <mergeCell ref="AD266:AG266"/>
    <mergeCell ref="AH266:AR266"/>
  </mergeCells>
  <printOptions horizontalCentered="1"/>
  <pageMargins left="0.23622047244094491" right="0.23622047244094491" top="0.15748031496062992" bottom="0.15748031496062992" header="0" footer="0"/>
  <pageSetup paperSize="9" scale="69" fitToHeight="0" orientation="portrait" r:id="rId1"/>
  <headerFooter differentFirst="1" alignWithMargins="0">
    <oddFooter>&amp;R2</oddFooter>
  </headerFooter>
  <rowBreaks count="3" manualBreakCount="3">
    <brk id="131" max="44" man="1"/>
    <brk id="180" max="44" man="1"/>
    <brk id="229" max="4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M285"/>
  <sheetViews>
    <sheetView view="pageBreakPreview" topLeftCell="A133" zoomScale="90" zoomScaleNormal="100" zoomScaleSheetLayoutView="90" workbookViewId="0">
      <selection activeCell="U94" sqref="U94:Y94"/>
    </sheetView>
  </sheetViews>
  <sheetFormatPr defaultRowHeight="12.75"/>
  <cols>
    <col min="1" max="3" width="2.85546875" style="3" customWidth="1"/>
    <col min="4" max="4" width="15.7109375" style="3" customWidth="1"/>
    <col min="5" max="25" width="2.85546875" style="3" customWidth="1"/>
    <col min="26" max="26" width="3.85546875" style="3" customWidth="1"/>
    <col min="27" max="28" width="3.42578125" style="3" customWidth="1"/>
    <col min="29" max="29" width="3.7109375" style="3" customWidth="1"/>
    <col min="30" max="44" width="2.85546875" style="3" customWidth="1"/>
    <col min="45" max="45" width="2.85546875" style="246" customWidth="1"/>
    <col min="46" max="47" width="16.7109375" style="3" customWidth="1"/>
    <col min="48" max="48" width="11.85546875" style="3" customWidth="1"/>
    <col min="49" max="16384" width="9.140625" style="3"/>
  </cols>
  <sheetData>
    <row r="1" spans="1:45" hidden="1">
      <c r="AS1" s="246" t="s">
        <v>3</v>
      </c>
    </row>
    <row r="2" spans="1:45" hidden="1">
      <c r="AG2" s="699"/>
      <c r="AH2" s="699"/>
      <c r="AI2" s="699"/>
      <c r="AJ2" s="699"/>
      <c r="AK2" s="699"/>
      <c r="AL2" s="699"/>
      <c r="AM2" s="699"/>
      <c r="AN2" s="699"/>
      <c r="AO2" s="699"/>
      <c r="AP2" s="699"/>
      <c r="AQ2" s="699"/>
      <c r="AR2" s="699"/>
      <c r="AS2" s="699"/>
    </row>
    <row r="3" spans="1:45" ht="46.5" hidden="1" customHeight="1">
      <c r="AG3" s="639" t="s">
        <v>329</v>
      </c>
      <c r="AH3" s="639"/>
      <c r="AI3" s="639"/>
      <c r="AJ3" s="639"/>
      <c r="AK3" s="639"/>
      <c r="AL3" s="639"/>
      <c r="AM3" s="639"/>
      <c r="AN3" s="639"/>
      <c r="AO3" s="639"/>
      <c r="AP3" s="639"/>
      <c r="AQ3" s="639"/>
      <c r="AR3" s="639"/>
      <c r="AS3" s="639"/>
    </row>
    <row r="4" spans="1:45" hidden="1">
      <c r="AG4" s="5"/>
      <c r="AH4" s="5"/>
      <c r="AI4" s="5"/>
      <c r="AJ4" s="700"/>
      <c r="AK4" s="700"/>
      <c r="AL4" s="700"/>
      <c r="AM4" s="700"/>
      <c r="AN4" s="700"/>
      <c r="AO4" s="700"/>
      <c r="AP4" s="700"/>
      <c r="AQ4" s="700"/>
      <c r="AR4" s="700"/>
      <c r="AS4" s="700"/>
    </row>
    <row r="5" spans="1:45" hidden="1">
      <c r="AG5" s="5"/>
      <c r="AH5" s="5"/>
      <c r="AI5" s="5"/>
      <c r="AJ5" s="5"/>
      <c r="AS5" s="246" t="s">
        <v>1</v>
      </c>
    </row>
    <row r="6" spans="1:45" hidden="1">
      <c r="AG6" s="5"/>
      <c r="AH6" s="5"/>
      <c r="AI6" s="5"/>
      <c r="AJ6" s="5"/>
      <c r="AS6" s="246" t="s">
        <v>2</v>
      </c>
    </row>
    <row r="7" spans="1:45" hidden="1">
      <c r="AG7" s="5"/>
      <c r="AH7" s="5"/>
      <c r="AI7" s="5"/>
      <c r="AJ7" s="5"/>
      <c r="AS7" s="247" t="s">
        <v>0</v>
      </c>
    </row>
    <row r="8" spans="1:45" hidden="1">
      <c r="AG8" s="5"/>
      <c r="AH8" s="5"/>
      <c r="AI8" s="5"/>
      <c r="AJ8" s="5"/>
      <c r="AK8" s="248"/>
      <c r="AL8" s="248"/>
      <c r="AM8" s="248"/>
      <c r="AN8" s="248"/>
      <c r="AO8" s="248"/>
      <c r="AP8" s="248"/>
      <c r="AQ8" s="248"/>
      <c r="AR8" s="248"/>
      <c r="AS8" s="249"/>
    </row>
    <row r="9" spans="1:45" ht="23.25" hidden="1" customHeight="1">
      <c r="AK9" s="639" t="s">
        <v>330</v>
      </c>
      <c r="AL9" s="639"/>
      <c r="AM9" s="639"/>
      <c r="AN9" s="639"/>
      <c r="AO9" s="639"/>
      <c r="AP9" s="639"/>
      <c r="AQ9" s="639"/>
      <c r="AR9" s="639"/>
      <c r="AS9" s="639"/>
    </row>
    <row r="10" spans="1:45" hidden="1">
      <c r="AG10" s="5"/>
      <c r="AH10" s="5"/>
      <c r="AI10" s="5"/>
      <c r="AJ10" s="700"/>
      <c r="AK10" s="700"/>
      <c r="AL10" s="700"/>
      <c r="AM10" s="700"/>
      <c r="AN10" s="700"/>
      <c r="AO10" s="700"/>
      <c r="AP10" s="700"/>
      <c r="AQ10" s="700"/>
      <c r="AR10" s="700"/>
      <c r="AS10" s="700"/>
    </row>
    <row r="11" spans="1:45" hidden="1">
      <c r="AG11" s="5"/>
      <c r="AH11" s="5"/>
      <c r="AI11" s="5"/>
      <c r="AJ11" s="5"/>
      <c r="AS11" s="246" t="s">
        <v>1</v>
      </c>
    </row>
    <row r="12" spans="1:45" hidden="1">
      <c r="AS12" s="246" t="s">
        <v>2</v>
      </c>
    </row>
    <row r="13" spans="1:45" hidden="1">
      <c r="AO13" s="246"/>
      <c r="AP13" s="246"/>
      <c r="AQ13" s="246"/>
      <c r="AR13" s="246"/>
      <c r="AS13" s="3"/>
    </row>
    <row r="14" spans="1:45" hidden="1">
      <c r="A14" s="641" t="s">
        <v>4</v>
      </c>
      <c r="B14" s="641"/>
      <c r="C14" s="641"/>
      <c r="D14" s="641"/>
      <c r="E14" s="641"/>
      <c r="F14" s="641"/>
      <c r="G14" s="641"/>
      <c r="H14" s="641"/>
      <c r="I14" s="641"/>
      <c r="J14" s="641"/>
      <c r="K14" s="641"/>
      <c r="L14" s="641"/>
      <c r="M14" s="641"/>
      <c r="N14" s="641"/>
      <c r="O14" s="641"/>
      <c r="P14" s="641"/>
      <c r="Q14" s="641"/>
      <c r="R14" s="641"/>
      <c r="S14" s="641"/>
      <c r="T14" s="641"/>
      <c r="U14" s="641"/>
      <c r="V14" s="641"/>
      <c r="W14" s="641"/>
      <c r="X14" s="641"/>
      <c r="Y14" s="641"/>
      <c r="Z14" s="641"/>
      <c r="AA14" s="641"/>
      <c r="AB14" s="641"/>
      <c r="AC14" s="641"/>
      <c r="AD14" s="641"/>
      <c r="AE14" s="641"/>
      <c r="AF14" s="641"/>
      <c r="AG14" s="641"/>
      <c r="AH14" s="641"/>
      <c r="AI14" s="641"/>
      <c r="AJ14" s="641"/>
      <c r="AK14" s="641"/>
      <c r="AL14" s="641"/>
      <c r="AM14" s="641"/>
      <c r="AN14" s="641"/>
      <c r="AO14" s="641"/>
      <c r="AP14" s="641"/>
      <c r="AQ14" s="641"/>
      <c r="AR14" s="641"/>
      <c r="AS14" s="641"/>
    </row>
    <row r="15" spans="1:45" hidden="1">
      <c r="A15" s="641" t="s">
        <v>38</v>
      </c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1"/>
      <c r="AJ15" s="641"/>
      <c r="AK15" s="641"/>
      <c r="AL15" s="641"/>
      <c r="AM15" s="641"/>
      <c r="AN15" s="641"/>
      <c r="AO15" s="641"/>
      <c r="AP15" s="641"/>
      <c r="AQ15" s="641"/>
      <c r="AR15" s="641"/>
      <c r="AS15" s="641"/>
    </row>
    <row r="16" spans="1:45" hidden="1">
      <c r="A16" s="641" t="s">
        <v>371</v>
      </c>
      <c r="B16" s="641"/>
      <c r="C16" s="641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641"/>
      <c r="O16" s="641"/>
      <c r="P16" s="641"/>
      <c r="Q16" s="641"/>
      <c r="R16" s="641"/>
      <c r="S16" s="641"/>
      <c r="T16" s="641"/>
      <c r="U16" s="641"/>
      <c r="V16" s="641"/>
      <c r="W16" s="641"/>
      <c r="X16" s="641"/>
      <c r="Y16" s="641"/>
      <c r="Z16" s="641"/>
      <c r="AA16" s="641"/>
      <c r="AB16" s="641"/>
      <c r="AC16" s="641"/>
      <c r="AD16" s="641"/>
      <c r="AE16" s="641"/>
      <c r="AF16" s="641"/>
      <c r="AG16" s="641"/>
      <c r="AH16" s="641"/>
      <c r="AI16" s="641"/>
      <c r="AJ16" s="641"/>
      <c r="AK16" s="641"/>
      <c r="AL16" s="641"/>
      <c r="AM16" s="641"/>
      <c r="AN16" s="641"/>
      <c r="AO16" s="641"/>
      <c r="AP16" s="641"/>
      <c r="AQ16" s="641"/>
      <c r="AR16" s="641"/>
      <c r="AS16" s="641"/>
    </row>
    <row r="17" spans="1:50" hidden="1">
      <c r="A17" s="641" t="s">
        <v>373</v>
      </c>
      <c r="B17" s="641"/>
      <c r="C17" s="641"/>
      <c r="D17" s="641"/>
      <c r="E17" s="641"/>
      <c r="F17" s="641"/>
      <c r="G17" s="641"/>
      <c r="H17" s="641"/>
      <c r="I17" s="641"/>
      <c r="J17" s="641"/>
      <c r="K17" s="641"/>
      <c r="L17" s="641"/>
      <c r="M17" s="641"/>
      <c r="N17" s="641"/>
      <c r="O17" s="641"/>
      <c r="P17" s="641"/>
      <c r="Q17" s="641"/>
      <c r="R17" s="641"/>
      <c r="S17" s="641"/>
      <c r="T17" s="641"/>
      <c r="U17" s="641"/>
      <c r="V17" s="641"/>
      <c r="W17" s="641"/>
      <c r="X17" s="641"/>
      <c r="Y17" s="641"/>
      <c r="Z17" s="641"/>
      <c r="AA17" s="641"/>
      <c r="AB17" s="641"/>
      <c r="AC17" s="641"/>
      <c r="AD17" s="641"/>
      <c r="AE17" s="641"/>
      <c r="AF17" s="641"/>
      <c r="AG17" s="641"/>
      <c r="AH17" s="641"/>
      <c r="AI17" s="641"/>
      <c r="AJ17" s="641"/>
      <c r="AK17" s="641"/>
      <c r="AL17" s="641"/>
      <c r="AM17" s="641"/>
      <c r="AN17" s="641"/>
      <c r="AO17" s="641"/>
      <c r="AP17" s="641"/>
      <c r="AQ17" s="641"/>
      <c r="AR17" s="641"/>
      <c r="AS17" s="641"/>
    </row>
    <row r="18" spans="1:50" hidden="1">
      <c r="A18" s="474"/>
      <c r="B18" s="474"/>
      <c r="C18" s="474"/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474"/>
      <c r="AD18" s="474"/>
      <c r="AE18" s="474"/>
      <c r="AF18" s="474"/>
      <c r="AG18" s="474"/>
      <c r="AH18" s="474"/>
      <c r="AI18" s="474"/>
      <c r="AJ18" s="474"/>
      <c r="AK18" s="474"/>
      <c r="AL18" s="474"/>
      <c r="AM18" s="474"/>
      <c r="AN18" s="474"/>
      <c r="AO18" s="474"/>
      <c r="AP18" s="474"/>
      <c r="AQ18" s="474"/>
      <c r="AR18" s="474"/>
      <c r="AS18" s="474"/>
    </row>
    <row r="19" spans="1:50" hidden="1">
      <c r="A19" s="6" t="s">
        <v>372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50" hidden="1">
      <c r="AK20" s="246"/>
      <c r="AL20" s="246"/>
      <c r="AM20" s="246"/>
      <c r="AN20" s="246"/>
      <c r="AO20" s="246"/>
      <c r="AP20" s="246"/>
      <c r="AQ20" s="246"/>
      <c r="AR20" s="246"/>
      <c r="AS20" s="3"/>
    </row>
    <row r="21" spans="1:50" hidden="1">
      <c r="A21" s="3" t="s">
        <v>5</v>
      </c>
      <c r="L21" s="14"/>
      <c r="M21" s="14"/>
      <c r="N21" s="700"/>
      <c r="O21" s="700"/>
      <c r="P21" s="700"/>
      <c r="Q21" s="700"/>
      <c r="R21" s="700"/>
      <c r="S21" s="700"/>
      <c r="T21" s="700"/>
      <c r="U21" s="700"/>
      <c r="V21" s="700"/>
      <c r="W21" s="700"/>
      <c r="X21" s="700"/>
      <c r="Y21" s="700"/>
      <c r="Z21" s="700"/>
      <c r="AA21" s="700"/>
      <c r="AB21" s="700"/>
      <c r="AC21" s="700"/>
      <c r="AD21" s="700"/>
      <c r="AE21" s="700"/>
      <c r="AF21" s="700"/>
      <c r="AG21" s="700"/>
      <c r="AH21" s="700"/>
      <c r="AI21" s="700"/>
      <c r="AJ21" s="700"/>
      <c r="AO21" s="246" t="s">
        <v>6</v>
      </c>
      <c r="AP21" s="515"/>
      <c r="AQ21" s="515"/>
      <c r="AR21" s="515"/>
      <c r="AS21" s="515"/>
    </row>
    <row r="22" spans="1:50" hidden="1">
      <c r="A22" s="3" t="s">
        <v>341</v>
      </c>
      <c r="L22" s="14"/>
      <c r="M22" s="14"/>
      <c r="N22" s="703"/>
      <c r="O22" s="703"/>
      <c r="P22" s="703"/>
      <c r="Q22" s="703"/>
      <c r="R22" s="703"/>
      <c r="S22" s="703"/>
      <c r="T22" s="703"/>
      <c r="U22" s="703"/>
      <c r="V22" s="703"/>
      <c r="W22" s="703"/>
      <c r="X22" s="703"/>
      <c r="Y22" s="703"/>
      <c r="Z22" s="703"/>
      <c r="AA22" s="703"/>
      <c r="AB22" s="703"/>
      <c r="AC22" s="703"/>
      <c r="AD22" s="703"/>
      <c r="AE22" s="703"/>
      <c r="AF22" s="703"/>
      <c r="AG22" s="703"/>
      <c r="AH22" s="703"/>
      <c r="AI22" s="703"/>
      <c r="AJ22" s="703"/>
      <c r="AO22" s="246" t="s">
        <v>7</v>
      </c>
      <c r="AP22" s="704"/>
      <c r="AQ22" s="704"/>
      <c r="AR22" s="704"/>
      <c r="AS22" s="704"/>
    </row>
    <row r="23" spans="1:50" hidden="1">
      <c r="A23" s="3" t="s">
        <v>8</v>
      </c>
      <c r="N23" s="705" t="s">
        <v>82</v>
      </c>
      <c r="O23" s="705"/>
      <c r="P23" s="705"/>
      <c r="Q23" s="705"/>
      <c r="R23" s="705"/>
      <c r="S23" s="705"/>
      <c r="T23" s="705"/>
      <c r="U23" s="705"/>
      <c r="V23" s="705"/>
      <c r="W23" s="705"/>
      <c r="X23" s="705"/>
      <c r="Y23" s="705"/>
      <c r="Z23" s="705"/>
      <c r="AA23" s="705"/>
      <c r="AB23" s="705"/>
      <c r="AC23" s="705"/>
      <c r="AD23" s="705"/>
      <c r="AE23" s="705"/>
      <c r="AF23" s="705"/>
      <c r="AG23" s="705"/>
      <c r="AH23" s="705"/>
      <c r="AI23" s="705"/>
      <c r="AJ23" s="705"/>
      <c r="AO23" s="246"/>
      <c r="AP23" s="704"/>
      <c r="AQ23" s="704"/>
      <c r="AR23" s="704"/>
      <c r="AS23" s="704"/>
    </row>
    <row r="24" spans="1:50" hidden="1">
      <c r="A24" s="3" t="s">
        <v>9</v>
      </c>
      <c r="N24" s="706"/>
      <c r="O24" s="706"/>
      <c r="P24" s="706"/>
      <c r="Q24" s="706"/>
      <c r="R24" s="706"/>
      <c r="S24" s="706"/>
      <c r="T24" s="706"/>
      <c r="U24" s="706"/>
      <c r="V24" s="706"/>
      <c r="W24" s="706"/>
      <c r="X24" s="706"/>
      <c r="Y24" s="706"/>
      <c r="Z24" s="706"/>
      <c r="AA24" s="706"/>
      <c r="AB24" s="706"/>
      <c r="AC24" s="706"/>
      <c r="AD24" s="706"/>
      <c r="AE24" s="706"/>
      <c r="AF24" s="706"/>
      <c r="AG24" s="706"/>
      <c r="AH24" s="706"/>
      <c r="AI24" s="706"/>
      <c r="AJ24" s="706"/>
      <c r="AO24" s="246" t="s">
        <v>10</v>
      </c>
      <c r="AP24" s="704"/>
      <c r="AQ24" s="704"/>
      <c r="AR24" s="704"/>
      <c r="AS24" s="704"/>
    </row>
    <row r="25" spans="1:50" hidden="1">
      <c r="A25" s="3" t="s">
        <v>11</v>
      </c>
      <c r="Q25" s="703"/>
      <c r="R25" s="703"/>
      <c r="S25" s="703"/>
      <c r="T25" s="703"/>
      <c r="U25" s="703"/>
      <c r="V25" s="703"/>
      <c r="W25" s="703"/>
      <c r="X25" s="703"/>
      <c r="Y25" s="703"/>
      <c r="Z25" s="703"/>
      <c r="AA25" s="703"/>
      <c r="AB25" s="703"/>
      <c r="AC25" s="703"/>
      <c r="AD25" s="703"/>
      <c r="AE25" s="703"/>
      <c r="AF25" s="703"/>
      <c r="AG25" s="703"/>
      <c r="AH25" s="703"/>
      <c r="AI25" s="703"/>
      <c r="AJ25" s="703"/>
      <c r="AO25" s="246" t="s">
        <v>12</v>
      </c>
      <c r="AP25" s="704"/>
      <c r="AQ25" s="704"/>
      <c r="AR25" s="704"/>
      <c r="AS25" s="704"/>
      <c r="AX25" s="4"/>
    </row>
    <row r="26" spans="1:50" hidden="1">
      <c r="A26" s="3" t="s">
        <v>13</v>
      </c>
      <c r="Q26" s="250"/>
      <c r="R26" s="250"/>
      <c r="S26" s="250"/>
      <c r="T26" s="250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O26" s="246" t="s">
        <v>14</v>
      </c>
      <c r="AP26" s="704"/>
      <c r="AQ26" s="704"/>
      <c r="AR26" s="704"/>
      <c r="AS26" s="704"/>
    </row>
    <row r="27" spans="1:50" hidden="1">
      <c r="A27" s="3" t="s">
        <v>15</v>
      </c>
      <c r="Q27" s="703"/>
      <c r="R27" s="703"/>
      <c r="S27" s="703"/>
      <c r="T27" s="703"/>
      <c r="U27" s="703"/>
      <c r="V27" s="703"/>
      <c r="W27" s="703"/>
      <c r="X27" s="703"/>
      <c r="Y27" s="703"/>
      <c r="Z27" s="703"/>
      <c r="AA27" s="703"/>
      <c r="AB27" s="703"/>
      <c r="AC27" s="703"/>
      <c r="AD27" s="703"/>
      <c r="AE27" s="703"/>
      <c r="AF27" s="703"/>
      <c r="AG27" s="703"/>
      <c r="AH27" s="703"/>
      <c r="AI27" s="703"/>
      <c r="AJ27" s="703"/>
      <c r="AO27" s="246" t="s">
        <v>16</v>
      </c>
      <c r="AP27" s="704"/>
      <c r="AQ27" s="704"/>
      <c r="AR27" s="704"/>
      <c r="AS27" s="704"/>
    </row>
    <row r="28" spans="1:50" hidden="1">
      <c r="A28" s="1" t="s">
        <v>342</v>
      </c>
      <c r="Q28" s="700"/>
      <c r="R28" s="700"/>
      <c r="S28" s="700"/>
      <c r="T28" s="700"/>
      <c r="U28" s="700"/>
      <c r="V28" s="700"/>
      <c r="W28" s="700"/>
      <c r="X28" s="700"/>
      <c r="Y28" s="700"/>
      <c r="Z28" s="700"/>
      <c r="AA28" s="700"/>
      <c r="AB28" s="700"/>
      <c r="AC28" s="700"/>
      <c r="AD28" s="700"/>
      <c r="AE28" s="700"/>
      <c r="AF28" s="700"/>
      <c r="AG28" s="700"/>
      <c r="AH28" s="700"/>
      <c r="AI28" s="700"/>
      <c r="AJ28" s="700"/>
      <c r="AO28" s="246"/>
      <c r="AP28" s="252"/>
      <c r="AQ28" s="252"/>
      <c r="AR28" s="252"/>
      <c r="AS28" s="252"/>
    </row>
    <row r="29" spans="1:50" hidden="1">
      <c r="A29" s="3" t="s">
        <v>17</v>
      </c>
      <c r="AK29" s="253"/>
      <c r="AL29" s="253"/>
      <c r="AM29" s="253"/>
      <c r="AN29" s="253"/>
      <c r="AO29" s="253"/>
      <c r="AP29" s="253"/>
      <c r="AQ29" s="253"/>
      <c r="AR29" s="253"/>
      <c r="AS29" s="5"/>
    </row>
    <row r="30" spans="1:50" hidden="1">
      <c r="AK30" s="246"/>
      <c r="AL30" s="246"/>
      <c r="AM30" s="246"/>
      <c r="AN30" s="246"/>
      <c r="AO30" s="246"/>
      <c r="AP30" s="246"/>
      <c r="AQ30" s="246"/>
      <c r="AR30" s="246"/>
      <c r="AS30" s="3"/>
    </row>
    <row r="31" spans="1:50" s="2" customFormat="1" hidden="1">
      <c r="A31" s="175" t="s">
        <v>343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</row>
    <row r="32" spans="1:50" s="2" customFormat="1" hidden="1">
      <c r="A32" s="181" t="s">
        <v>346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</row>
    <row r="33" spans="1:45" ht="26.25" hidden="1" customHeight="1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</row>
    <row r="34" spans="1:45" s="2" customFormat="1" hidden="1">
      <c r="A34" s="176" t="s">
        <v>344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</row>
    <row r="35" spans="1:45" s="2" customFormat="1" hidden="1">
      <c r="A35" s="176" t="s">
        <v>347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</row>
    <row r="36" spans="1:45" ht="32.25" hidden="1" customHeight="1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</row>
    <row r="37" spans="1:45" s="2" customFormat="1" hidden="1">
      <c r="A37" s="2" t="s">
        <v>345</v>
      </c>
      <c r="AO37" s="254"/>
      <c r="AP37" s="254"/>
      <c r="AQ37" s="254"/>
      <c r="AR37" s="254"/>
    </row>
    <row r="38" spans="1:45" s="2" customFormat="1" ht="12.75" hidden="1" customHeight="1">
      <c r="A38" s="180" t="s">
        <v>348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</row>
    <row r="39" spans="1:45" ht="74.25" hidden="1" customHeight="1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</row>
    <row r="40" spans="1:45" s="2" customFormat="1" ht="13.5" hidden="1">
      <c r="A40" s="2" t="s">
        <v>327</v>
      </c>
      <c r="AO40" s="254"/>
      <c r="AP40" s="254"/>
      <c r="AQ40" s="254"/>
      <c r="AR40" s="254"/>
    </row>
    <row r="41" spans="1:45" hidden="1">
      <c r="A41" s="3" t="s">
        <v>20</v>
      </c>
      <c r="AO41" s="246"/>
      <c r="AP41" s="246"/>
      <c r="AQ41" s="246"/>
      <c r="AR41" s="246"/>
      <c r="AS41" s="3"/>
    </row>
    <row r="42" spans="1:45" hidden="1">
      <c r="A42" s="3" t="s">
        <v>21</v>
      </c>
      <c r="AO42" s="246"/>
      <c r="AP42" s="246"/>
      <c r="AQ42" s="246"/>
      <c r="AR42" s="246"/>
      <c r="AS42" s="3"/>
    </row>
    <row r="43" spans="1:45" hidden="1">
      <c r="A43" s="7"/>
      <c r="B43" s="7"/>
      <c r="C43" s="7"/>
      <c r="D43" s="7"/>
      <c r="E43" s="7"/>
      <c r="F43" s="7"/>
      <c r="G43" s="7"/>
      <c r="H43" s="7"/>
      <c r="I43" s="692"/>
      <c r="J43" s="692"/>
      <c r="K43" s="692"/>
      <c r="L43" s="692"/>
      <c r="M43" s="7" t="s">
        <v>18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255"/>
      <c r="AP43" s="255"/>
      <c r="AQ43" s="255"/>
      <c r="AR43" s="255"/>
      <c r="AS43" s="7"/>
    </row>
    <row r="44" spans="1:45" hidden="1">
      <c r="A44" s="3" t="s">
        <v>349</v>
      </c>
      <c r="AO44" s="246"/>
      <c r="AP44" s="246"/>
      <c r="AQ44" s="246"/>
      <c r="AR44" s="246"/>
      <c r="AS44" s="3"/>
    </row>
    <row r="45" spans="1:45" hidden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255"/>
      <c r="AP45" s="255"/>
      <c r="AQ45" s="255"/>
      <c r="AR45" s="255"/>
      <c r="AS45" s="7"/>
    </row>
    <row r="46" spans="1:45" hidden="1">
      <c r="A46" s="3" t="s">
        <v>350</v>
      </c>
      <c r="AO46" s="246"/>
      <c r="AP46" s="246"/>
      <c r="AQ46" s="246"/>
      <c r="AR46" s="246"/>
      <c r="AS46" s="3"/>
    </row>
    <row r="47" spans="1:45" hidden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55"/>
      <c r="AP47" s="255"/>
      <c r="AQ47" s="255"/>
      <c r="AR47" s="255"/>
      <c r="AS47" s="7"/>
    </row>
    <row r="48" spans="1:45" s="2" customFormat="1" ht="13.5" hidden="1">
      <c r="A48" s="2" t="s">
        <v>328</v>
      </c>
      <c r="AM48" s="701"/>
      <c r="AN48" s="701"/>
      <c r="AO48" s="701"/>
      <c r="AP48" s="701"/>
      <c r="AQ48" s="256"/>
      <c r="AR48" s="188"/>
      <c r="AS48" s="246" t="s">
        <v>18</v>
      </c>
    </row>
    <row r="49" spans="1:45" hidden="1">
      <c r="A49" s="3" t="s">
        <v>22</v>
      </c>
      <c r="AM49" s="702"/>
      <c r="AN49" s="702"/>
      <c r="AO49" s="702"/>
      <c r="AP49" s="702"/>
      <c r="AQ49" s="6"/>
      <c r="AR49" s="188"/>
      <c r="AS49" s="246" t="s">
        <v>18</v>
      </c>
    </row>
    <row r="50" spans="1:45" hidden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255"/>
      <c r="AP50" s="255"/>
      <c r="AQ50" s="255"/>
      <c r="AR50" s="255"/>
      <c r="AS50" s="7"/>
    </row>
    <row r="51" spans="1:45" hidden="1"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</row>
    <row r="52" spans="1:45" hidden="1">
      <c r="I52" s="473"/>
      <c r="J52" s="473"/>
      <c r="K52" s="473"/>
      <c r="L52" s="473"/>
      <c r="M52" s="473"/>
      <c r="N52" s="473"/>
      <c r="O52" s="473"/>
      <c r="P52" s="473"/>
      <c r="Q52" s="473"/>
      <c r="R52" s="473"/>
      <c r="S52" s="473"/>
      <c r="T52" s="473"/>
      <c r="U52" s="473"/>
      <c r="V52" s="473"/>
      <c r="W52" s="473"/>
      <c r="X52" s="473"/>
      <c r="Y52" s="473"/>
      <c r="Z52" s="473"/>
      <c r="AA52" s="473"/>
      <c r="AB52" s="473"/>
      <c r="AC52" s="473"/>
      <c r="AD52" s="473"/>
      <c r="AE52" s="473"/>
      <c r="AF52" s="473"/>
      <c r="AG52" s="473"/>
      <c r="AH52" s="473"/>
      <c r="AI52" s="473"/>
      <c r="AJ52" s="473"/>
      <c r="AK52" s="473"/>
      <c r="AL52" s="473"/>
      <c r="AM52" s="473"/>
      <c r="AN52" s="516" t="s">
        <v>324</v>
      </c>
      <c r="AO52" s="516"/>
      <c r="AP52" s="516"/>
      <c r="AQ52" s="516"/>
      <c r="AR52" s="516"/>
      <c r="AS52" s="516"/>
    </row>
    <row r="53" spans="1:45" hidden="1">
      <c r="A53" s="517" t="s">
        <v>333</v>
      </c>
      <c r="B53" s="517"/>
      <c r="C53" s="517"/>
      <c r="D53" s="517"/>
      <c r="E53" s="517"/>
      <c r="F53" s="517"/>
      <c r="G53" s="517"/>
      <c r="H53" s="517"/>
      <c r="I53" s="517"/>
      <c r="J53" s="517"/>
      <c r="K53" s="517"/>
      <c r="L53" s="517"/>
      <c r="M53" s="517"/>
      <c r="N53" s="517"/>
      <c r="O53" s="517"/>
      <c r="P53" s="517"/>
      <c r="Q53" s="517"/>
      <c r="R53" s="517"/>
      <c r="S53" s="517"/>
      <c r="T53" s="517"/>
      <c r="U53" s="517"/>
      <c r="V53" s="517"/>
      <c r="W53" s="517"/>
      <c r="X53" s="517"/>
      <c r="Y53" s="517"/>
      <c r="Z53" s="517"/>
      <c r="AA53" s="517"/>
      <c r="AB53" s="517"/>
      <c r="AC53" s="517"/>
      <c r="AD53" s="517"/>
      <c r="AE53" s="517"/>
      <c r="AF53" s="517"/>
      <c r="AG53" s="517"/>
      <c r="AH53" s="517"/>
      <c r="AI53" s="517"/>
      <c r="AJ53" s="517"/>
      <c r="AK53" s="517"/>
      <c r="AL53" s="517"/>
      <c r="AM53" s="517"/>
      <c r="AN53" s="517"/>
      <c r="AO53" s="517"/>
      <c r="AP53" s="517"/>
      <c r="AQ53" s="517"/>
      <c r="AR53" s="517"/>
      <c r="AS53" s="517"/>
    </row>
    <row r="54" spans="1:45" hidden="1">
      <c r="A54" s="517" t="s">
        <v>332</v>
      </c>
      <c r="B54" s="517"/>
      <c r="C54" s="517"/>
      <c r="D54" s="517"/>
      <c r="E54" s="517"/>
      <c r="F54" s="517"/>
      <c r="G54" s="517"/>
      <c r="H54" s="517"/>
      <c r="I54" s="517"/>
      <c r="J54" s="517"/>
      <c r="K54" s="517"/>
      <c r="L54" s="517"/>
      <c r="M54" s="517"/>
      <c r="N54" s="517"/>
      <c r="O54" s="517"/>
      <c r="P54" s="517"/>
      <c r="Q54" s="517"/>
      <c r="R54" s="517"/>
      <c r="S54" s="517"/>
      <c r="T54" s="517"/>
      <c r="U54" s="517"/>
      <c r="V54" s="517"/>
      <c r="W54" s="517"/>
      <c r="X54" s="517"/>
      <c r="Y54" s="517"/>
      <c r="Z54" s="517"/>
      <c r="AA54" s="517"/>
      <c r="AB54" s="517"/>
      <c r="AC54" s="517"/>
      <c r="AD54" s="517"/>
      <c r="AE54" s="517"/>
      <c r="AF54" s="517"/>
      <c r="AG54" s="517"/>
      <c r="AH54" s="517"/>
      <c r="AI54" s="517"/>
      <c r="AJ54" s="517"/>
      <c r="AK54" s="517"/>
      <c r="AL54" s="517"/>
      <c r="AM54" s="517"/>
      <c r="AN54" s="517"/>
      <c r="AO54" s="517"/>
      <c r="AP54" s="517"/>
      <c r="AQ54" s="517"/>
      <c r="AR54" s="517"/>
      <c r="AS54" s="517"/>
    </row>
    <row r="55" spans="1:45" hidden="1">
      <c r="A55" s="520" t="s">
        <v>331</v>
      </c>
      <c r="B55" s="520"/>
      <c r="C55" s="520"/>
      <c r="D55" s="520"/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20"/>
      <c r="P55" s="520"/>
      <c r="Q55" s="520"/>
      <c r="R55" s="520"/>
      <c r="S55" s="520"/>
      <c r="T55" s="520"/>
      <c r="U55" s="520"/>
      <c r="V55" s="520"/>
      <c r="W55" s="520"/>
      <c r="X55" s="520"/>
      <c r="Y55" s="520"/>
      <c r="Z55" s="520"/>
      <c r="AA55" s="520"/>
      <c r="AB55" s="520"/>
      <c r="AC55" s="520"/>
      <c r="AD55" s="520"/>
      <c r="AE55" s="520"/>
      <c r="AF55" s="520"/>
      <c r="AG55" s="520"/>
      <c r="AH55" s="520"/>
      <c r="AI55" s="520"/>
      <c r="AJ55" s="520"/>
      <c r="AK55" s="520"/>
      <c r="AL55" s="520"/>
      <c r="AM55" s="520"/>
      <c r="AN55" s="520"/>
      <c r="AO55" s="520"/>
      <c r="AP55" s="520"/>
      <c r="AQ55" s="520"/>
      <c r="AR55" s="520"/>
      <c r="AS55" s="520"/>
    </row>
    <row r="56" spans="1:45" hidden="1">
      <c r="A56" s="577" t="s">
        <v>53</v>
      </c>
      <c r="B56" s="567"/>
      <c r="C56" s="568"/>
      <c r="D56" s="577" t="s">
        <v>23</v>
      </c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8"/>
      <c r="AK56" s="515" t="s">
        <v>24</v>
      </c>
      <c r="AL56" s="515"/>
      <c r="AM56" s="515"/>
      <c r="AN56" s="515"/>
      <c r="AO56" s="515"/>
      <c r="AP56" s="515"/>
      <c r="AQ56" s="515"/>
      <c r="AR56" s="515"/>
      <c r="AS56" s="14"/>
    </row>
    <row r="57" spans="1:45" hidden="1">
      <c r="A57" s="577">
        <v>1</v>
      </c>
      <c r="B57" s="567"/>
      <c r="C57" s="568"/>
      <c r="D57" s="577">
        <v>2</v>
      </c>
      <c r="E57" s="567"/>
      <c r="F57" s="567"/>
      <c r="G57" s="567"/>
      <c r="H57" s="567"/>
      <c r="I57" s="567"/>
      <c r="J57" s="567"/>
      <c r="K57" s="567"/>
      <c r="L57" s="567"/>
      <c r="M57" s="567"/>
      <c r="N57" s="567"/>
      <c r="O57" s="567"/>
      <c r="P57" s="567"/>
      <c r="Q57" s="567"/>
      <c r="R57" s="567"/>
      <c r="S57" s="567"/>
      <c r="T57" s="567"/>
      <c r="U57" s="567"/>
      <c r="V57" s="567"/>
      <c r="W57" s="567"/>
      <c r="X57" s="567"/>
      <c r="Y57" s="567"/>
      <c r="Z57" s="567"/>
      <c r="AA57" s="567"/>
      <c r="AB57" s="567"/>
      <c r="AC57" s="567"/>
      <c r="AD57" s="567"/>
      <c r="AE57" s="567"/>
      <c r="AF57" s="567"/>
      <c r="AG57" s="567"/>
      <c r="AH57" s="567"/>
      <c r="AI57" s="567"/>
      <c r="AJ57" s="568"/>
      <c r="AK57" s="515">
        <v>3</v>
      </c>
      <c r="AL57" s="515"/>
      <c r="AM57" s="515"/>
      <c r="AN57" s="515"/>
      <c r="AO57" s="515"/>
      <c r="AP57" s="515"/>
      <c r="AQ57" s="515"/>
      <c r="AR57" s="515"/>
      <c r="AS57" s="14"/>
    </row>
    <row r="58" spans="1:45" hidden="1">
      <c r="A58" s="694" t="s">
        <v>26</v>
      </c>
      <c r="B58" s="695"/>
      <c r="C58" s="696"/>
      <c r="D58" s="612" t="s">
        <v>25</v>
      </c>
      <c r="E58" s="613"/>
      <c r="F58" s="613"/>
      <c r="G58" s="613"/>
      <c r="H58" s="613"/>
      <c r="I58" s="613"/>
      <c r="J58" s="613"/>
      <c r="K58" s="613"/>
      <c r="L58" s="613"/>
      <c r="M58" s="613"/>
      <c r="N58" s="613"/>
      <c r="O58" s="613"/>
      <c r="P58" s="613"/>
      <c r="Q58" s="613"/>
      <c r="R58" s="613"/>
      <c r="S58" s="613"/>
      <c r="T58" s="613"/>
      <c r="U58" s="613"/>
      <c r="V58" s="613"/>
      <c r="W58" s="613"/>
      <c r="X58" s="613"/>
      <c r="Y58" s="613"/>
      <c r="Z58" s="613"/>
      <c r="AA58" s="613"/>
      <c r="AB58" s="613"/>
      <c r="AC58" s="613"/>
      <c r="AD58" s="613"/>
      <c r="AE58" s="613"/>
      <c r="AF58" s="613"/>
      <c r="AG58" s="613"/>
      <c r="AH58" s="613"/>
      <c r="AI58" s="613"/>
      <c r="AJ58" s="614"/>
      <c r="AK58" s="697"/>
      <c r="AL58" s="697"/>
      <c r="AM58" s="697"/>
      <c r="AN58" s="697"/>
      <c r="AO58" s="697"/>
      <c r="AP58" s="697"/>
      <c r="AQ58" s="697"/>
      <c r="AR58" s="697"/>
      <c r="AS58" s="14"/>
    </row>
    <row r="59" spans="1:45" hidden="1">
      <c r="A59" s="529"/>
      <c r="B59" s="530"/>
      <c r="C59" s="530"/>
      <c r="D59" s="599" t="s">
        <v>351</v>
      </c>
      <c r="E59" s="600"/>
      <c r="F59" s="600"/>
      <c r="G59" s="600"/>
      <c r="H59" s="600"/>
      <c r="I59" s="600"/>
      <c r="J59" s="600"/>
      <c r="K59" s="600"/>
      <c r="L59" s="600"/>
      <c r="M59" s="600"/>
      <c r="N59" s="600"/>
      <c r="O59" s="600"/>
      <c r="P59" s="600"/>
      <c r="Q59" s="600"/>
      <c r="R59" s="600"/>
      <c r="S59" s="600"/>
      <c r="T59" s="600"/>
      <c r="U59" s="600"/>
      <c r="V59" s="600"/>
      <c r="W59" s="600"/>
      <c r="X59" s="600"/>
      <c r="Y59" s="600"/>
      <c r="Z59" s="600"/>
      <c r="AA59" s="600"/>
      <c r="AB59" s="600"/>
      <c r="AC59" s="600"/>
      <c r="AD59" s="600"/>
      <c r="AE59" s="600"/>
      <c r="AF59" s="600"/>
      <c r="AG59" s="600"/>
      <c r="AH59" s="600"/>
      <c r="AI59" s="600"/>
      <c r="AJ59" s="601"/>
      <c r="AK59" s="690"/>
      <c r="AL59" s="690"/>
      <c r="AM59" s="690"/>
      <c r="AN59" s="690"/>
      <c r="AO59" s="690"/>
      <c r="AP59" s="690"/>
      <c r="AQ59" s="690"/>
      <c r="AR59" s="691"/>
      <c r="AS59" s="14"/>
    </row>
    <row r="60" spans="1:45" hidden="1">
      <c r="A60" s="532"/>
      <c r="B60" s="533"/>
      <c r="C60" s="533"/>
      <c r="D60" s="606" t="s">
        <v>352</v>
      </c>
      <c r="E60" s="607"/>
      <c r="F60" s="607"/>
      <c r="G60" s="607"/>
      <c r="H60" s="607"/>
      <c r="I60" s="607"/>
      <c r="J60" s="607"/>
      <c r="K60" s="607"/>
      <c r="L60" s="607"/>
      <c r="M60" s="607"/>
      <c r="N60" s="607"/>
      <c r="O60" s="607"/>
      <c r="P60" s="607"/>
      <c r="Q60" s="607"/>
      <c r="R60" s="607"/>
      <c r="S60" s="607"/>
      <c r="T60" s="607"/>
      <c r="U60" s="607"/>
      <c r="V60" s="607"/>
      <c r="W60" s="607"/>
      <c r="X60" s="607"/>
      <c r="Y60" s="607"/>
      <c r="Z60" s="607"/>
      <c r="AA60" s="607"/>
      <c r="AB60" s="607"/>
      <c r="AC60" s="607"/>
      <c r="AD60" s="607"/>
      <c r="AE60" s="607"/>
      <c r="AF60" s="607"/>
      <c r="AG60" s="607"/>
      <c r="AH60" s="607"/>
      <c r="AI60" s="607"/>
      <c r="AJ60" s="608"/>
      <c r="AK60" s="692"/>
      <c r="AL60" s="692"/>
      <c r="AM60" s="692"/>
      <c r="AN60" s="692"/>
      <c r="AO60" s="692"/>
      <c r="AP60" s="692"/>
      <c r="AQ60" s="692"/>
      <c r="AR60" s="693"/>
      <c r="AS60" s="14"/>
    </row>
    <row r="61" spans="1:45" hidden="1">
      <c r="A61" s="529"/>
      <c r="B61" s="530"/>
      <c r="C61" s="530"/>
      <c r="D61" s="599" t="s">
        <v>353</v>
      </c>
      <c r="E61" s="600"/>
      <c r="F61" s="600"/>
      <c r="G61" s="600"/>
      <c r="H61" s="600"/>
      <c r="I61" s="600"/>
      <c r="J61" s="600"/>
      <c r="K61" s="600"/>
      <c r="L61" s="600"/>
      <c r="M61" s="600"/>
      <c r="N61" s="600"/>
      <c r="O61" s="600"/>
      <c r="P61" s="600"/>
      <c r="Q61" s="600"/>
      <c r="R61" s="600"/>
      <c r="S61" s="600"/>
      <c r="T61" s="600"/>
      <c r="U61" s="600"/>
      <c r="V61" s="600"/>
      <c r="W61" s="600"/>
      <c r="X61" s="600"/>
      <c r="Y61" s="600"/>
      <c r="Z61" s="600"/>
      <c r="AA61" s="600"/>
      <c r="AB61" s="600"/>
      <c r="AC61" s="600"/>
      <c r="AD61" s="600"/>
      <c r="AE61" s="600"/>
      <c r="AF61" s="600"/>
      <c r="AG61" s="600"/>
      <c r="AH61" s="600"/>
      <c r="AI61" s="600"/>
      <c r="AJ61" s="601"/>
      <c r="AK61" s="690"/>
      <c r="AL61" s="690"/>
      <c r="AM61" s="690"/>
      <c r="AN61" s="690"/>
      <c r="AO61" s="690"/>
      <c r="AP61" s="690"/>
      <c r="AQ61" s="690"/>
      <c r="AR61" s="691"/>
      <c r="AS61" s="14"/>
    </row>
    <row r="62" spans="1:45" hidden="1">
      <c r="A62" s="532"/>
      <c r="B62" s="533"/>
      <c r="C62" s="533"/>
      <c r="D62" s="606" t="s">
        <v>354</v>
      </c>
      <c r="E62" s="607"/>
      <c r="F62" s="607"/>
      <c r="G62" s="607"/>
      <c r="H62" s="607"/>
      <c r="I62" s="607"/>
      <c r="J62" s="607"/>
      <c r="K62" s="607"/>
      <c r="L62" s="607"/>
      <c r="M62" s="607"/>
      <c r="N62" s="607"/>
      <c r="O62" s="607"/>
      <c r="P62" s="607"/>
      <c r="Q62" s="607"/>
      <c r="R62" s="607"/>
      <c r="S62" s="607"/>
      <c r="T62" s="607"/>
      <c r="U62" s="607"/>
      <c r="V62" s="607"/>
      <c r="W62" s="607"/>
      <c r="X62" s="607"/>
      <c r="Y62" s="607"/>
      <c r="Z62" s="607"/>
      <c r="AA62" s="607"/>
      <c r="AB62" s="607"/>
      <c r="AC62" s="607"/>
      <c r="AD62" s="607"/>
      <c r="AE62" s="607"/>
      <c r="AF62" s="607"/>
      <c r="AG62" s="607"/>
      <c r="AH62" s="607"/>
      <c r="AI62" s="607"/>
      <c r="AJ62" s="608"/>
      <c r="AK62" s="692"/>
      <c r="AL62" s="692"/>
      <c r="AM62" s="692"/>
      <c r="AN62" s="692"/>
      <c r="AO62" s="692"/>
      <c r="AP62" s="692"/>
      <c r="AQ62" s="692"/>
      <c r="AR62" s="693"/>
      <c r="AS62" s="14"/>
    </row>
    <row r="63" spans="1:45" hidden="1">
      <c r="A63" s="577"/>
      <c r="B63" s="567"/>
      <c r="C63" s="568"/>
      <c r="D63" s="629" t="s">
        <v>355</v>
      </c>
      <c r="E63" s="630"/>
      <c r="F63" s="630"/>
      <c r="G63" s="630"/>
      <c r="H63" s="630"/>
      <c r="I63" s="630"/>
      <c r="J63" s="630"/>
      <c r="K63" s="630"/>
      <c r="L63" s="630"/>
      <c r="M63" s="630"/>
      <c r="N63" s="630"/>
      <c r="O63" s="630"/>
      <c r="P63" s="630"/>
      <c r="Q63" s="630"/>
      <c r="R63" s="630"/>
      <c r="S63" s="630"/>
      <c r="T63" s="630"/>
      <c r="U63" s="630"/>
      <c r="V63" s="630"/>
      <c r="W63" s="630"/>
      <c r="X63" s="630"/>
      <c r="Y63" s="630"/>
      <c r="Z63" s="630"/>
      <c r="AA63" s="630"/>
      <c r="AB63" s="630"/>
      <c r="AC63" s="630"/>
      <c r="AD63" s="630"/>
      <c r="AE63" s="630"/>
      <c r="AF63" s="630"/>
      <c r="AG63" s="630"/>
      <c r="AH63" s="630"/>
      <c r="AI63" s="630"/>
      <c r="AJ63" s="631"/>
      <c r="AK63" s="698"/>
      <c r="AL63" s="698"/>
      <c r="AM63" s="698"/>
      <c r="AN63" s="698"/>
      <c r="AO63" s="698"/>
      <c r="AP63" s="698"/>
      <c r="AQ63" s="698"/>
      <c r="AR63" s="698"/>
      <c r="AS63" s="14"/>
    </row>
    <row r="64" spans="1:45" hidden="1">
      <c r="A64" s="529"/>
      <c r="B64" s="530"/>
      <c r="C64" s="530"/>
      <c r="D64" s="599" t="s">
        <v>356</v>
      </c>
      <c r="E64" s="600"/>
      <c r="F64" s="600"/>
      <c r="G64" s="600"/>
      <c r="H64" s="600"/>
      <c r="I64" s="600"/>
      <c r="J64" s="600"/>
      <c r="K64" s="600"/>
      <c r="L64" s="600"/>
      <c r="M64" s="600"/>
      <c r="N64" s="600"/>
      <c r="O64" s="600"/>
      <c r="P64" s="600"/>
      <c r="Q64" s="600"/>
      <c r="R64" s="600"/>
      <c r="S64" s="600"/>
      <c r="T64" s="600"/>
      <c r="U64" s="600"/>
      <c r="V64" s="600"/>
      <c r="W64" s="600"/>
      <c r="X64" s="600"/>
      <c r="Y64" s="600"/>
      <c r="Z64" s="600"/>
      <c r="AA64" s="600"/>
      <c r="AB64" s="600"/>
      <c r="AC64" s="600"/>
      <c r="AD64" s="600"/>
      <c r="AE64" s="600"/>
      <c r="AF64" s="600"/>
      <c r="AG64" s="600"/>
      <c r="AH64" s="600"/>
      <c r="AI64" s="600"/>
      <c r="AJ64" s="601"/>
      <c r="AK64" s="690"/>
      <c r="AL64" s="690"/>
      <c r="AM64" s="690"/>
      <c r="AN64" s="690"/>
      <c r="AO64" s="690"/>
      <c r="AP64" s="690"/>
      <c r="AQ64" s="690"/>
      <c r="AR64" s="691"/>
      <c r="AS64" s="14"/>
    </row>
    <row r="65" spans="1:45" hidden="1">
      <c r="A65" s="532"/>
      <c r="B65" s="533"/>
      <c r="C65" s="533"/>
      <c r="D65" s="606" t="s">
        <v>354</v>
      </c>
      <c r="E65" s="607"/>
      <c r="F65" s="607"/>
      <c r="G65" s="607"/>
      <c r="H65" s="607"/>
      <c r="I65" s="607"/>
      <c r="J65" s="607"/>
      <c r="K65" s="607"/>
      <c r="L65" s="607"/>
      <c r="M65" s="607"/>
      <c r="N65" s="607"/>
      <c r="O65" s="607"/>
      <c r="P65" s="607"/>
      <c r="Q65" s="607"/>
      <c r="R65" s="607"/>
      <c r="S65" s="607"/>
      <c r="T65" s="607"/>
      <c r="U65" s="607"/>
      <c r="V65" s="607"/>
      <c r="W65" s="607"/>
      <c r="X65" s="607"/>
      <c r="Y65" s="607"/>
      <c r="Z65" s="607"/>
      <c r="AA65" s="607"/>
      <c r="AB65" s="607"/>
      <c r="AC65" s="607"/>
      <c r="AD65" s="607"/>
      <c r="AE65" s="607"/>
      <c r="AF65" s="607"/>
      <c r="AG65" s="607"/>
      <c r="AH65" s="607"/>
      <c r="AI65" s="607"/>
      <c r="AJ65" s="608"/>
      <c r="AK65" s="692"/>
      <c r="AL65" s="692"/>
      <c r="AM65" s="692"/>
      <c r="AN65" s="692"/>
      <c r="AO65" s="692"/>
      <c r="AP65" s="692"/>
      <c r="AQ65" s="692"/>
      <c r="AR65" s="693"/>
      <c r="AS65" s="14"/>
    </row>
    <row r="66" spans="1:45" hidden="1">
      <c r="A66" s="694" t="s">
        <v>27</v>
      </c>
      <c r="B66" s="695"/>
      <c r="C66" s="696"/>
      <c r="D66" s="626" t="s">
        <v>54</v>
      </c>
      <c r="E66" s="627"/>
      <c r="F66" s="627"/>
      <c r="G66" s="627"/>
      <c r="H66" s="627"/>
      <c r="I66" s="627"/>
      <c r="J66" s="627"/>
      <c r="K66" s="627"/>
      <c r="L66" s="627"/>
      <c r="M66" s="627"/>
      <c r="N66" s="627"/>
      <c r="O66" s="627"/>
      <c r="P66" s="627"/>
      <c r="Q66" s="627"/>
      <c r="R66" s="627"/>
      <c r="S66" s="627"/>
      <c r="T66" s="627"/>
      <c r="U66" s="627"/>
      <c r="V66" s="627"/>
      <c r="W66" s="627"/>
      <c r="X66" s="627"/>
      <c r="Y66" s="627"/>
      <c r="Z66" s="627"/>
      <c r="AA66" s="627"/>
      <c r="AB66" s="627"/>
      <c r="AC66" s="627"/>
      <c r="AD66" s="627"/>
      <c r="AE66" s="627"/>
      <c r="AF66" s="627"/>
      <c r="AG66" s="627"/>
      <c r="AH66" s="627"/>
      <c r="AI66" s="627"/>
      <c r="AJ66" s="628"/>
      <c r="AK66" s="697"/>
      <c r="AL66" s="697"/>
      <c r="AM66" s="697"/>
      <c r="AN66" s="697"/>
      <c r="AO66" s="697"/>
      <c r="AP66" s="697"/>
      <c r="AQ66" s="697"/>
      <c r="AR66" s="697"/>
      <c r="AS66" s="14"/>
    </row>
    <row r="67" spans="1:45" hidden="1">
      <c r="A67" s="529"/>
      <c r="B67" s="530"/>
      <c r="C67" s="530"/>
      <c r="D67" s="599" t="s">
        <v>357</v>
      </c>
      <c r="E67" s="600"/>
      <c r="F67" s="600"/>
      <c r="G67" s="600"/>
      <c r="H67" s="600"/>
      <c r="I67" s="600"/>
      <c r="J67" s="600"/>
      <c r="K67" s="600"/>
      <c r="L67" s="600"/>
      <c r="M67" s="600"/>
      <c r="N67" s="600"/>
      <c r="O67" s="600"/>
      <c r="P67" s="600"/>
      <c r="Q67" s="600"/>
      <c r="R67" s="600"/>
      <c r="S67" s="600"/>
      <c r="T67" s="600"/>
      <c r="U67" s="600"/>
      <c r="V67" s="600"/>
      <c r="W67" s="600"/>
      <c r="X67" s="600"/>
      <c r="Y67" s="600"/>
      <c r="Z67" s="600"/>
      <c r="AA67" s="600"/>
      <c r="AB67" s="600"/>
      <c r="AC67" s="600"/>
      <c r="AD67" s="600"/>
      <c r="AE67" s="600"/>
      <c r="AF67" s="600"/>
      <c r="AG67" s="600"/>
      <c r="AH67" s="600"/>
      <c r="AI67" s="600"/>
      <c r="AJ67" s="601"/>
      <c r="AK67" s="690"/>
      <c r="AL67" s="690"/>
      <c r="AM67" s="690"/>
      <c r="AN67" s="690"/>
      <c r="AO67" s="690"/>
      <c r="AP67" s="690"/>
      <c r="AQ67" s="690"/>
      <c r="AR67" s="691"/>
      <c r="AS67" s="14"/>
    </row>
    <row r="68" spans="1:45" hidden="1">
      <c r="A68" s="532"/>
      <c r="B68" s="533"/>
      <c r="C68" s="533"/>
      <c r="D68" s="606" t="s">
        <v>358</v>
      </c>
      <c r="E68" s="607"/>
      <c r="F68" s="607"/>
      <c r="G68" s="607"/>
      <c r="H68" s="607"/>
      <c r="I68" s="607"/>
      <c r="J68" s="607"/>
      <c r="K68" s="607"/>
      <c r="L68" s="607"/>
      <c r="M68" s="607"/>
      <c r="N68" s="607"/>
      <c r="O68" s="607"/>
      <c r="P68" s="607"/>
      <c r="Q68" s="607"/>
      <c r="R68" s="607"/>
      <c r="S68" s="607"/>
      <c r="T68" s="607"/>
      <c r="U68" s="607"/>
      <c r="V68" s="607"/>
      <c r="W68" s="607"/>
      <c r="X68" s="607"/>
      <c r="Y68" s="607"/>
      <c r="Z68" s="607"/>
      <c r="AA68" s="607"/>
      <c r="AB68" s="607"/>
      <c r="AC68" s="607"/>
      <c r="AD68" s="607"/>
      <c r="AE68" s="607"/>
      <c r="AF68" s="607"/>
      <c r="AG68" s="607"/>
      <c r="AH68" s="607"/>
      <c r="AI68" s="607"/>
      <c r="AJ68" s="608"/>
      <c r="AK68" s="692"/>
      <c r="AL68" s="692"/>
      <c r="AM68" s="692"/>
      <c r="AN68" s="692"/>
      <c r="AO68" s="692"/>
      <c r="AP68" s="692"/>
      <c r="AQ68" s="692"/>
      <c r="AR68" s="693"/>
      <c r="AS68" s="14"/>
    </row>
    <row r="69" spans="1:45" hidden="1">
      <c r="A69" s="529"/>
      <c r="B69" s="530"/>
      <c r="C69" s="530"/>
      <c r="D69" s="599" t="s">
        <v>359</v>
      </c>
      <c r="E69" s="600"/>
      <c r="F69" s="600"/>
      <c r="G69" s="600"/>
      <c r="H69" s="600"/>
      <c r="I69" s="600"/>
      <c r="J69" s="600"/>
      <c r="K69" s="600"/>
      <c r="L69" s="600"/>
      <c r="M69" s="600"/>
      <c r="N69" s="600"/>
      <c r="O69" s="600"/>
      <c r="P69" s="600"/>
      <c r="Q69" s="600"/>
      <c r="R69" s="600"/>
      <c r="S69" s="600"/>
      <c r="T69" s="600"/>
      <c r="U69" s="600"/>
      <c r="V69" s="600"/>
      <c r="W69" s="600"/>
      <c r="X69" s="600"/>
      <c r="Y69" s="600"/>
      <c r="Z69" s="600"/>
      <c r="AA69" s="600"/>
      <c r="AB69" s="600"/>
      <c r="AC69" s="600"/>
      <c r="AD69" s="600"/>
      <c r="AE69" s="600"/>
      <c r="AF69" s="600"/>
      <c r="AG69" s="600"/>
      <c r="AH69" s="600"/>
      <c r="AI69" s="600"/>
      <c r="AJ69" s="601"/>
      <c r="AK69" s="690"/>
      <c r="AL69" s="690"/>
      <c r="AM69" s="690"/>
      <c r="AN69" s="690"/>
      <c r="AO69" s="690"/>
      <c r="AP69" s="690"/>
      <c r="AQ69" s="690"/>
      <c r="AR69" s="691"/>
      <c r="AS69" s="14"/>
    </row>
    <row r="70" spans="1:45" hidden="1">
      <c r="A70" s="532"/>
      <c r="B70" s="533"/>
      <c r="C70" s="533"/>
      <c r="D70" s="606" t="s">
        <v>360</v>
      </c>
      <c r="E70" s="607"/>
      <c r="F70" s="607"/>
      <c r="G70" s="607"/>
      <c r="H70" s="607"/>
      <c r="I70" s="607"/>
      <c r="J70" s="607"/>
      <c r="K70" s="607"/>
      <c r="L70" s="607"/>
      <c r="M70" s="607"/>
      <c r="N70" s="607"/>
      <c r="O70" s="607"/>
      <c r="P70" s="607"/>
      <c r="Q70" s="607"/>
      <c r="R70" s="607"/>
      <c r="S70" s="607"/>
      <c r="T70" s="607"/>
      <c r="U70" s="607"/>
      <c r="V70" s="607"/>
      <c r="W70" s="607"/>
      <c r="X70" s="607"/>
      <c r="Y70" s="607"/>
      <c r="Z70" s="607"/>
      <c r="AA70" s="607"/>
      <c r="AB70" s="607"/>
      <c r="AC70" s="607"/>
      <c r="AD70" s="607"/>
      <c r="AE70" s="607"/>
      <c r="AF70" s="607"/>
      <c r="AG70" s="607"/>
      <c r="AH70" s="607"/>
      <c r="AI70" s="607"/>
      <c r="AJ70" s="608"/>
      <c r="AK70" s="692"/>
      <c r="AL70" s="692"/>
      <c r="AM70" s="692"/>
      <c r="AN70" s="692"/>
      <c r="AO70" s="692"/>
      <c r="AP70" s="692"/>
      <c r="AQ70" s="692"/>
      <c r="AR70" s="693"/>
      <c r="AS70" s="14"/>
    </row>
    <row r="71" spans="1:45" hidden="1">
      <c r="A71" s="577"/>
      <c r="B71" s="567"/>
      <c r="C71" s="568"/>
      <c r="D71" s="606" t="s">
        <v>361</v>
      </c>
      <c r="E71" s="607"/>
      <c r="F71" s="607"/>
      <c r="G71" s="607"/>
      <c r="H71" s="607"/>
      <c r="I71" s="607"/>
      <c r="J71" s="607"/>
      <c r="K71" s="607"/>
      <c r="L71" s="607"/>
      <c r="M71" s="607"/>
      <c r="N71" s="607"/>
      <c r="O71" s="607"/>
      <c r="P71" s="607"/>
      <c r="Q71" s="607"/>
      <c r="R71" s="607"/>
      <c r="S71" s="607"/>
      <c r="T71" s="607"/>
      <c r="U71" s="607"/>
      <c r="V71" s="607"/>
      <c r="W71" s="607"/>
      <c r="X71" s="607"/>
      <c r="Y71" s="607"/>
      <c r="Z71" s="607"/>
      <c r="AA71" s="607"/>
      <c r="AB71" s="607"/>
      <c r="AC71" s="607"/>
      <c r="AD71" s="607"/>
      <c r="AE71" s="607"/>
      <c r="AF71" s="607"/>
      <c r="AG71" s="607"/>
      <c r="AH71" s="607"/>
      <c r="AI71" s="607"/>
      <c r="AJ71" s="608"/>
      <c r="AK71" s="698"/>
      <c r="AL71" s="698"/>
      <c r="AM71" s="698"/>
      <c r="AN71" s="698"/>
      <c r="AO71" s="698"/>
      <c r="AP71" s="698"/>
      <c r="AQ71" s="698"/>
      <c r="AR71" s="698"/>
      <c r="AS71" s="14"/>
    </row>
    <row r="72" spans="1:45" hidden="1">
      <c r="A72" s="577"/>
      <c r="B72" s="567"/>
      <c r="C72" s="568"/>
      <c r="D72" s="623" t="s">
        <v>362</v>
      </c>
      <c r="E72" s="624"/>
      <c r="F72" s="624"/>
      <c r="G72" s="624"/>
      <c r="H72" s="624"/>
      <c r="I72" s="624"/>
      <c r="J72" s="624"/>
      <c r="K72" s="624"/>
      <c r="L72" s="624"/>
      <c r="M72" s="624"/>
      <c r="N72" s="624"/>
      <c r="O72" s="624"/>
      <c r="P72" s="624"/>
      <c r="Q72" s="624"/>
      <c r="R72" s="624"/>
      <c r="S72" s="624"/>
      <c r="T72" s="624"/>
      <c r="U72" s="624"/>
      <c r="V72" s="624"/>
      <c r="W72" s="624"/>
      <c r="X72" s="624"/>
      <c r="Y72" s="624"/>
      <c r="Z72" s="624"/>
      <c r="AA72" s="624"/>
      <c r="AB72" s="624"/>
      <c r="AC72" s="624"/>
      <c r="AD72" s="624"/>
      <c r="AE72" s="624"/>
      <c r="AF72" s="624"/>
      <c r="AG72" s="624"/>
      <c r="AH72" s="624"/>
      <c r="AI72" s="624"/>
      <c r="AJ72" s="625"/>
      <c r="AK72" s="698"/>
      <c r="AL72" s="698"/>
      <c r="AM72" s="698"/>
      <c r="AN72" s="698"/>
      <c r="AO72" s="698"/>
      <c r="AP72" s="698"/>
      <c r="AQ72" s="698"/>
      <c r="AR72" s="698"/>
      <c r="AS72" s="14"/>
    </row>
    <row r="73" spans="1:45" hidden="1">
      <c r="A73" s="577"/>
      <c r="B73" s="567"/>
      <c r="C73" s="568"/>
      <c r="D73" s="619" t="s">
        <v>363</v>
      </c>
      <c r="E73" s="620"/>
      <c r="F73" s="620"/>
      <c r="G73" s="620"/>
      <c r="H73" s="620"/>
      <c r="I73" s="620"/>
      <c r="J73" s="620"/>
      <c r="K73" s="620"/>
      <c r="L73" s="620"/>
      <c r="M73" s="620"/>
      <c r="N73" s="620"/>
      <c r="O73" s="620"/>
      <c r="P73" s="620"/>
      <c r="Q73" s="620"/>
      <c r="R73" s="620"/>
      <c r="S73" s="620"/>
      <c r="T73" s="620"/>
      <c r="U73" s="620"/>
      <c r="V73" s="620"/>
      <c r="W73" s="620"/>
      <c r="X73" s="620"/>
      <c r="Y73" s="620"/>
      <c r="Z73" s="620"/>
      <c r="AA73" s="620"/>
      <c r="AB73" s="620"/>
      <c r="AC73" s="620"/>
      <c r="AD73" s="620"/>
      <c r="AE73" s="620"/>
      <c r="AF73" s="620"/>
      <c r="AG73" s="620"/>
      <c r="AH73" s="620"/>
      <c r="AI73" s="620"/>
      <c r="AJ73" s="621"/>
      <c r="AK73" s="698"/>
      <c r="AL73" s="698"/>
      <c r="AM73" s="698"/>
      <c r="AN73" s="698"/>
      <c r="AO73" s="698"/>
      <c r="AP73" s="698"/>
      <c r="AQ73" s="698"/>
      <c r="AR73" s="698"/>
      <c r="AS73" s="257"/>
    </row>
    <row r="74" spans="1:45" hidden="1">
      <c r="A74" s="577"/>
      <c r="B74" s="567"/>
      <c r="C74" s="568"/>
      <c r="D74" s="619" t="s">
        <v>364</v>
      </c>
      <c r="E74" s="620"/>
      <c r="F74" s="620"/>
      <c r="G74" s="620"/>
      <c r="H74" s="620"/>
      <c r="I74" s="620"/>
      <c r="J74" s="620"/>
      <c r="K74" s="620"/>
      <c r="L74" s="620"/>
      <c r="M74" s="620"/>
      <c r="N74" s="620"/>
      <c r="O74" s="620"/>
      <c r="P74" s="620"/>
      <c r="Q74" s="620"/>
      <c r="R74" s="620"/>
      <c r="S74" s="620"/>
      <c r="T74" s="620"/>
      <c r="U74" s="620"/>
      <c r="V74" s="620"/>
      <c r="W74" s="620"/>
      <c r="X74" s="620"/>
      <c r="Y74" s="620"/>
      <c r="Z74" s="620"/>
      <c r="AA74" s="620"/>
      <c r="AB74" s="620"/>
      <c r="AC74" s="620"/>
      <c r="AD74" s="620"/>
      <c r="AE74" s="620"/>
      <c r="AF74" s="620"/>
      <c r="AG74" s="620"/>
      <c r="AH74" s="620"/>
      <c r="AI74" s="620"/>
      <c r="AJ74" s="621"/>
      <c r="AK74" s="698"/>
      <c r="AL74" s="698"/>
      <c r="AM74" s="698"/>
      <c r="AN74" s="698"/>
      <c r="AO74" s="698"/>
      <c r="AP74" s="698"/>
      <c r="AQ74" s="698"/>
      <c r="AR74" s="698"/>
      <c r="AS74" s="14"/>
    </row>
    <row r="75" spans="1:45" hidden="1">
      <c r="A75" s="694" t="s">
        <v>33</v>
      </c>
      <c r="B75" s="695"/>
      <c r="C75" s="696"/>
      <c r="D75" s="612" t="s">
        <v>55</v>
      </c>
      <c r="E75" s="613"/>
      <c r="F75" s="613"/>
      <c r="G75" s="613"/>
      <c r="H75" s="613"/>
      <c r="I75" s="613"/>
      <c r="J75" s="613"/>
      <c r="K75" s="613"/>
      <c r="L75" s="613"/>
      <c r="M75" s="613"/>
      <c r="N75" s="613"/>
      <c r="O75" s="613"/>
      <c r="P75" s="613"/>
      <c r="Q75" s="613"/>
      <c r="R75" s="613"/>
      <c r="S75" s="613"/>
      <c r="T75" s="613"/>
      <c r="U75" s="613"/>
      <c r="V75" s="613"/>
      <c r="W75" s="613"/>
      <c r="X75" s="613"/>
      <c r="Y75" s="613"/>
      <c r="Z75" s="613"/>
      <c r="AA75" s="613"/>
      <c r="AB75" s="613"/>
      <c r="AC75" s="613"/>
      <c r="AD75" s="613"/>
      <c r="AE75" s="613"/>
      <c r="AF75" s="613"/>
      <c r="AG75" s="613"/>
      <c r="AH75" s="613"/>
      <c r="AI75" s="613"/>
      <c r="AJ75" s="614"/>
      <c r="AK75" s="697"/>
      <c r="AL75" s="697"/>
      <c r="AM75" s="697"/>
      <c r="AN75" s="697"/>
      <c r="AO75" s="697"/>
      <c r="AP75" s="697"/>
      <c r="AQ75" s="697"/>
      <c r="AR75" s="697"/>
      <c r="AS75" s="14"/>
    </row>
    <row r="76" spans="1:45" hidden="1">
      <c r="A76" s="529"/>
      <c r="B76" s="530"/>
      <c r="C76" s="530"/>
      <c r="D76" s="599" t="s">
        <v>56</v>
      </c>
      <c r="E76" s="600"/>
      <c r="F76" s="600"/>
      <c r="G76" s="600"/>
      <c r="H76" s="600"/>
      <c r="I76" s="600"/>
      <c r="J76" s="600"/>
      <c r="K76" s="600"/>
      <c r="L76" s="600"/>
      <c r="M76" s="600"/>
      <c r="N76" s="600"/>
      <c r="O76" s="600"/>
      <c r="P76" s="600"/>
      <c r="Q76" s="600"/>
      <c r="R76" s="600"/>
      <c r="S76" s="600"/>
      <c r="T76" s="600"/>
      <c r="U76" s="600"/>
      <c r="V76" s="600"/>
      <c r="W76" s="600"/>
      <c r="X76" s="600"/>
      <c r="Y76" s="600"/>
      <c r="Z76" s="600"/>
      <c r="AA76" s="600"/>
      <c r="AB76" s="600"/>
      <c r="AC76" s="600"/>
      <c r="AD76" s="600"/>
      <c r="AE76" s="600"/>
      <c r="AF76" s="600"/>
      <c r="AG76" s="600"/>
      <c r="AH76" s="600"/>
      <c r="AI76" s="600"/>
      <c r="AJ76" s="601"/>
      <c r="AK76" s="690"/>
      <c r="AL76" s="690"/>
      <c r="AM76" s="690"/>
      <c r="AN76" s="690"/>
      <c r="AO76" s="690"/>
      <c r="AP76" s="690"/>
      <c r="AQ76" s="690"/>
      <c r="AR76" s="691"/>
      <c r="AS76" s="14"/>
    </row>
    <row r="77" spans="1:45" hidden="1">
      <c r="A77" s="532"/>
      <c r="B77" s="533"/>
      <c r="C77" s="533"/>
      <c r="D77" s="606" t="s">
        <v>365</v>
      </c>
      <c r="E77" s="607"/>
      <c r="F77" s="607"/>
      <c r="G77" s="607"/>
      <c r="H77" s="607"/>
      <c r="I77" s="607"/>
      <c r="J77" s="607"/>
      <c r="K77" s="607"/>
      <c r="L77" s="607"/>
      <c r="M77" s="607"/>
      <c r="N77" s="607"/>
      <c r="O77" s="607"/>
      <c r="P77" s="607"/>
      <c r="Q77" s="607"/>
      <c r="R77" s="607"/>
      <c r="S77" s="607"/>
      <c r="T77" s="607"/>
      <c r="U77" s="607"/>
      <c r="V77" s="607"/>
      <c r="W77" s="607"/>
      <c r="X77" s="607"/>
      <c r="Y77" s="607"/>
      <c r="Z77" s="607"/>
      <c r="AA77" s="607"/>
      <c r="AB77" s="607"/>
      <c r="AC77" s="607"/>
      <c r="AD77" s="607"/>
      <c r="AE77" s="607"/>
      <c r="AF77" s="607"/>
      <c r="AG77" s="607"/>
      <c r="AH77" s="607"/>
      <c r="AI77" s="607"/>
      <c r="AJ77" s="608"/>
      <c r="AK77" s="692"/>
      <c r="AL77" s="692"/>
      <c r="AM77" s="692"/>
      <c r="AN77" s="692"/>
      <c r="AO77" s="692"/>
      <c r="AP77" s="692"/>
      <c r="AQ77" s="692"/>
      <c r="AR77" s="693"/>
      <c r="AS77" s="14"/>
    </row>
    <row r="78" spans="1:45" hidden="1">
      <c r="A78" s="529"/>
      <c r="B78" s="530"/>
      <c r="C78" s="530"/>
      <c r="D78" s="599" t="s">
        <v>366</v>
      </c>
      <c r="E78" s="600"/>
      <c r="F78" s="600"/>
      <c r="G78" s="600"/>
      <c r="H78" s="600"/>
      <c r="I78" s="600"/>
      <c r="J78" s="600"/>
      <c r="K78" s="600"/>
      <c r="L78" s="600"/>
      <c r="M78" s="600"/>
      <c r="N78" s="600"/>
      <c r="O78" s="600"/>
      <c r="P78" s="600"/>
      <c r="Q78" s="600"/>
      <c r="R78" s="600"/>
      <c r="S78" s="600"/>
      <c r="T78" s="600"/>
      <c r="U78" s="600"/>
      <c r="V78" s="600"/>
      <c r="W78" s="600"/>
      <c r="X78" s="600"/>
      <c r="Y78" s="600"/>
      <c r="Z78" s="600"/>
      <c r="AA78" s="600"/>
      <c r="AB78" s="600"/>
      <c r="AC78" s="600"/>
      <c r="AD78" s="600"/>
      <c r="AE78" s="600"/>
      <c r="AF78" s="600"/>
      <c r="AG78" s="600"/>
      <c r="AH78" s="600"/>
      <c r="AI78" s="600"/>
      <c r="AJ78" s="601"/>
      <c r="AK78" s="690"/>
      <c r="AL78" s="690"/>
      <c r="AM78" s="690"/>
      <c r="AN78" s="690"/>
      <c r="AO78" s="690"/>
      <c r="AP78" s="690"/>
      <c r="AQ78" s="690"/>
      <c r="AR78" s="691"/>
      <c r="AS78" s="14"/>
    </row>
    <row r="79" spans="1:45" hidden="1">
      <c r="A79" s="532"/>
      <c r="B79" s="533"/>
      <c r="C79" s="533"/>
      <c r="D79" s="606" t="s">
        <v>367</v>
      </c>
      <c r="E79" s="607"/>
      <c r="F79" s="607"/>
      <c r="G79" s="607"/>
      <c r="H79" s="607"/>
      <c r="I79" s="607"/>
      <c r="J79" s="607"/>
      <c r="K79" s="607"/>
      <c r="L79" s="607"/>
      <c r="M79" s="607"/>
      <c r="N79" s="607"/>
      <c r="O79" s="607"/>
      <c r="P79" s="607"/>
      <c r="Q79" s="607"/>
      <c r="R79" s="607"/>
      <c r="S79" s="607"/>
      <c r="T79" s="607"/>
      <c r="U79" s="607"/>
      <c r="V79" s="607"/>
      <c r="W79" s="607"/>
      <c r="X79" s="607"/>
      <c r="Y79" s="607"/>
      <c r="Z79" s="607"/>
      <c r="AA79" s="607"/>
      <c r="AB79" s="607"/>
      <c r="AC79" s="607"/>
      <c r="AD79" s="607"/>
      <c r="AE79" s="607"/>
      <c r="AF79" s="607"/>
      <c r="AG79" s="607"/>
      <c r="AH79" s="607"/>
      <c r="AI79" s="607"/>
      <c r="AJ79" s="608"/>
      <c r="AK79" s="692"/>
      <c r="AL79" s="692"/>
      <c r="AM79" s="692"/>
      <c r="AN79" s="692"/>
      <c r="AO79" s="692"/>
      <c r="AP79" s="692"/>
      <c r="AQ79" s="692"/>
      <c r="AR79" s="693"/>
      <c r="AS79" s="14"/>
    </row>
    <row r="80" spans="1:45" hidden="1"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</row>
    <row r="81" spans="1:47" hidden="1"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516" t="s">
        <v>326</v>
      </c>
      <c r="AO81" s="516"/>
      <c r="AP81" s="516"/>
      <c r="AQ81" s="516"/>
      <c r="AR81" s="516"/>
      <c r="AS81" s="516"/>
    </row>
    <row r="82" spans="1:47" hidden="1">
      <c r="A82" s="517" t="s">
        <v>338</v>
      </c>
      <c r="B82" s="517"/>
      <c r="C82" s="517"/>
      <c r="D82" s="517"/>
      <c r="E82" s="517"/>
      <c r="F82" s="517"/>
      <c r="G82" s="517"/>
      <c r="H82" s="517"/>
      <c r="I82" s="517"/>
      <c r="J82" s="517"/>
      <c r="K82" s="517"/>
      <c r="L82" s="517"/>
      <c r="M82" s="517"/>
      <c r="N82" s="517"/>
      <c r="O82" s="517"/>
      <c r="P82" s="517"/>
      <c r="Q82" s="517"/>
      <c r="R82" s="517"/>
      <c r="S82" s="517"/>
      <c r="T82" s="517"/>
      <c r="U82" s="517"/>
      <c r="V82" s="517"/>
      <c r="W82" s="517"/>
      <c r="X82" s="517"/>
      <c r="Y82" s="517"/>
      <c r="Z82" s="517"/>
      <c r="AA82" s="517"/>
      <c r="AB82" s="517"/>
      <c r="AC82" s="517"/>
      <c r="AD82" s="517"/>
      <c r="AE82" s="517"/>
      <c r="AF82" s="517"/>
      <c r="AG82" s="517"/>
      <c r="AH82" s="517"/>
      <c r="AI82" s="517"/>
      <c r="AJ82" s="517"/>
      <c r="AK82" s="517"/>
      <c r="AL82" s="517"/>
      <c r="AM82" s="517"/>
      <c r="AN82" s="517"/>
      <c r="AO82" s="517"/>
      <c r="AP82" s="517"/>
      <c r="AQ82" s="517"/>
      <c r="AR82" s="517"/>
      <c r="AS82" s="517"/>
    </row>
    <row r="83" spans="1:47" hidden="1">
      <c r="A83" s="594" t="s">
        <v>39</v>
      </c>
      <c r="B83" s="594"/>
      <c r="C83" s="594"/>
      <c r="D83" s="594"/>
      <c r="E83" s="594"/>
      <c r="F83" s="594"/>
      <c r="G83" s="594"/>
      <c r="H83" s="594"/>
      <c r="I83" s="594"/>
      <c r="J83" s="594"/>
      <c r="K83" s="594"/>
      <c r="L83" s="594"/>
      <c r="M83" s="594"/>
      <c r="N83" s="594"/>
      <c r="O83" s="594"/>
      <c r="P83" s="594"/>
      <c r="Q83" s="594"/>
      <c r="R83" s="594"/>
      <c r="S83" s="594"/>
      <c r="T83" s="594"/>
      <c r="U83" s="594"/>
      <c r="V83" s="594"/>
      <c r="W83" s="594"/>
      <c r="X83" s="594"/>
      <c r="Y83" s="594"/>
      <c r="Z83" s="594"/>
      <c r="AA83" s="594"/>
      <c r="AB83" s="594"/>
      <c r="AC83" s="594"/>
      <c r="AD83" s="594"/>
      <c r="AE83" s="594"/>
      <c r="AF83" s="594"/>
      <c r="AG83" s="594"/>
      <c r="AH83" s="594"/>
      <c r="AI83" s="594"/>
      <c r="AJ83" s="594"/>
      <c r="AK83" s="594"/>
      <c r="AL83" s="594"/>
      <c r="AM83" s="594"/>
      <c r="AN83" s="594"/>
      <c r="AO83" s="594"/>
      <c r="AP83" s="594"/>
      <c r="AQ83" s="594"/>
      <c r="AR83" s="594"/>
      <c r="AS83" s="594"/>
    </row>
    <row r="84" spans="1:47" ht="12.75" hidden="1" customHeight="1">
      <c r="A84" s="519" t="s">
        <v>23</v>
      </c>
      <c r="B84" s="519"/>
      <c r="C84" s="519"/>
      <c r="D84" s="519"/>
      <c r="E84" s="519"/>
      <c r="F84" s="519"/>
      <c r="G84" s="519"/>
      <c r="H84" s="519"/>
      <c r="I84" s="519"/>
      <c r="J84" s="587" t="s">
        <v>40</v>
      </c>
      <c r="K84" s="587"/>
      <c r="L84" s="587"/>
      <c r="M84" s="587" t="s">
        <v>41</v>
      </c>
      <c r="N84" s="587"/>
      <c r="O84" s="587"/>
      <c r="P84" s="586" t="s">
        <v>79</v>
      </c>
      <c r="Q84" s="586"/>
      <c r="R84" s="586"/>
      <c r="S84" s="586"/>
      <c r="T84" s="586"/>
      <c r="U84" s="586"/>
      <c r="V84" s="586"/>
      <c r="W84" s="586"/>
      <c r="X84" s="586"/>
      <c r="Y84" s="586"/>
      <c r="Z84" s="586"/>
      <c r="AA84" s="586"/>
      <c r="AB84" s="586"/>
      <c r="AC84" s="586"/>
      <c r="AD84" s="586"/>
      <c r="AE84" s="586"/>
      <c r="AF84" s="586"/>
      <c r="AG84" s="586"/>
      <c r="AH84" s="586"/>
      <c r="AI84" s="586"/>
      <c r="AJ84" s="586"/>
      <c r="AK84" s="586"/>
      <c r="AL84" s="586"/>
      <c r="AM84" s="586"/>
      <c r="AN84" s="586"/>
      <c r="AO84" s="586"/>
      <c r="AP84" s="586"/>
      <c r="AQ84" s="586"/>
      <c r="AR84" s="586"/>
      <c r="AS84" s="586"/>
    </row>
    <row r="85" spans="1:47" ht="12.75" hidden="1" customHeight="1">
      <c r="A85" s="519"/>
      <c r="B85" s="519"/>
      <c r="C85" s="519"/>
      <c r="D85" s="519"/>
      <c r="E85" s="519"/>
      <c r="F85" s="519"/>
      <c r="G85" s="519"/>
      <c r="H85" s="519"/>
      <c r="I85" s="519"/>
      <c r="J85" s="587"/>
      <c r="K85" s="587"/>
      <c r="L85" s="587"/>
      <c r="M85" s="587"/>
      <c r="N85" s="587"/>
      <c r="O85" s="587"/>
      <c r="P85" s="586" t="s">
        <v>42</v>
      </c>
      <c r="Q85" s="586"/>
      <c r="R85" s="586"/>
      <c r="S85" s="586"/>
      <c r="T85" s="586"/>
      <c r="U85" s="586" t="s">
        <v>28</v>
      </c>
      <c r="V85" s="586"/>
      <c r="W85" s="586"/>
      <c r="X85" s="586"/>
      <c r="Y85" s="586"/>
      <c r="Z85" s="586"/>
      <c r="AA85" s="586"/>
      <c r="AB85" s="586"/>
      <c r="AC85" s="586"/>
      <c r="AD85" s="586"/>
      <c r="AE85" s="586"/>
      <c r="AF85" s="586"/>
      <c r="AG85" s="586"/>
      <c r="AH85" s="586"/>
      <c r="AI85" s="586"/>
      <c r="AJ85" s="586"/>
      <c r="AK85" s="586"/>
      <c r="AL85" s="586"/>
      <c r="AM85" s="586"/>
      <c r="AN85" s="586"/>
      <c r="AO85" s="586"/>
      <c r="AP85" s="586"/>
      <c r="AQ85" s="586"/>
      <c r="AR85" s="586"/>
      <c r="AS85" s="586"/>
    </row>
    <row r="86" spans="1:47" ht="79.5" hidden="1" customHeight="1">
      <c r="A86" s="519"/>
      <c r="B86" s="519"/>
      <c r="C86" s="519"/>
      <c r="D86" s="519"/>
      <c r="E86" s="519"/>
      <c r="F86" s="519"/>
      <c r="G86" s="519"/>
      <c r="H86" s="519"/>
      <c r="I86" s="519"/>
      <c r="J86" s="587"/>
      <c r="K86" s="587"/>
      <c r="L86" s="587"/>
      <c r="M86" s="587"/>
      <c r="N86" s="587"/>
      <c r="O86" s="587"/>
      <c r="P86" s="586"/>
      <c r="Q86" s="586"/>
      <c r="R86" s="586"/>
      <c r="S86" s="586"/>
      <c r="T86" s="586"/>
      <c r="U86" s="587" t="s">
        <v>325</v>
      </c>
      <c r="V86" s="587"/>
      <c r="W86" s="587"/>
      <c r="X86" s="587"/>
      <c r="Y86" s="587"/>
      <c r="Z86" s="587" t="s">
        <v>43</v>
      </c>
      <c r="AA86" s="587"/>
      <c r="AB86" s="587"/>
      <c r="AC86" s="587"/>
      <c r="AD86" s="587" t="s">
        <v>44</v>
      </c>
      <c r="AE86" s="587"/>
      <c r="AF86" s="587"/>
      <c r="AG86" s="587"/>
      <c r="AH86" s="587" t="s">
        <v>45</v>
      </c>
      <c r="AI86" s="587"/>
      <c r="AJ86" s="587"/>
      <c r="AK86" s="587"/>
      <c r="AL86" s="587" t="s">
        <v>46</v>
      </c>
      <c r="AM86" s="587"/>
      <c r="AN86" s="587"/>
      <c r="AO86" s="587"/>
      <c r="AP86" s="587"/>
      <c r="AQ86" s="587"/>
      <c r="AR86" s="587"/>
      <c r="AS86" s="587"/>
    </row>
    <row r="87" spans="1:47" ht="32.25" hidden="1" customHeight="1">
      <c r="A87" s="519"/>
      <c r="B87" s="519"/>
      <c r="C87" s="519"/>
      <c r="D87" s="519"/>
      <c r="E87" s="519"/>
      <c r="F87" s="519"/>
      <c r="G87" s="519"/>
      <c r="H87" s="519"/>
      <c r="I87" s="519"/>
      <c r="J87" s="587"/>
      <c r="K87" s="587"/>
      <c r="L87" s="587"/>
      <c r="M87" s="587"/>
      <c r="N87" s="587"/>
      <c r="O87" s="587"/>
      <c r="P87" s="586"/>
      <c r="Q87" s="586"/>
      <c r="R87" s="586"/>
      <c r="S87" s="586"/>
      <c r="T87" s="586"/>
      <c r="U87" s="587"/>
      <c r="V87" s="587"/>
      <c r="W87" s="587"/>
      <c r="X87" s="587"/>
      <c r="Y87" s="587"/>
      <c r="Z87" s="587"/>
      <c r="AA87" s="587"/>
      <c r="AB87" s="587"/>
      <c r="AC87" s="587"/>
      <c r="AD87" s="587"/>
      <c r="AE87" s="587"/>
      <c r="AF87" s="587"/>
      <c r="AG87" s="587"/>
      <c r="AH87" s="587"/>
      <c r="AI87" s="587"/>
      <c r="AJ87" s="587"/>
      <c r="AK87" s="587"/>
      <c r="AL87" s="587" t="s">
        <v>42</v>
      </c>
      <c r="AM87" s="587"/>
      <c r="AN87" s="587"/>
      <c r="AO87" s="587"/>
      <c r="AP87" s="587" t="s">
        <v>47</v>
      </c>
      <c r="AQ87" s="587"/>
      <c r="AR87" s="587"/>
      <c r="AS87" s="587"/>
    </row>
    <row r="88" spans="1:47" ht="16.149999999999999" hidden="1" customHeight="1">
      <c r="A88" s="579">
        <v>1</v>
      </c>
      <c r="B88" s="580"/>
      <c r="C88" s="580"/>
      <c r="D88" s="580"/>
      <c r="E88" s="580"/>
      <c r="F88" s="580"/>
      <c r="G88" s="580"/>
      <c r="H88" s="580"/>
      <c r="I88" s="581"/>
      <c r="J88" s="579">
        <v>2</v>
      </c>
      <c r="K88" s="580"/>
      <c r="L88" s="580"/>
      <c r="M88" s="580">
        <v>3</v>
      </c>
      <c r="N88" s="580"/>
      <c r="O88" s="580"/>
      <c r="P88" s="580">
        <v>4</v>
      </c>
      <c r="Q88" s="580"/>
      <c r="R88" s="580"/>
      <c r="S88" s="580"/>
      <c r="T88" s="580"/>
      <c r="U88" s="580">
        <v>5</v>
      </c>
      <c r="V88" s="580"/>
      <c r="W88" s="580"/>
      <c r="X88" s="580"/>
      <c r="Y88" s="581"/>
      <c r="Z88" s="579">
        <v>6</v>
      </c>
      <c r="AA88" s="580"/>
      <c r="AB88" s="580"/>
      <c r="AC88" s="581"/>
      <c r="AD88" s="579">
        <v>7</v>
      </c>
      <c r="AE88" s="580"/>
      <c r="AF88" s="580"/>
      <c r="AG88" s="581"/>
      <c r="AH88" s="579">
        <v>8</v>
      </c>
      <c r="AI88" s="580"/>
      <c r="AJ88" s="580"/>
      <c r="AK88" s="581"/>
      <c r="AL88" s="579">
        <v>9</v>
      </c>
      <c r="AM88" s="580"/>
      <c r="AN88" s="580"/>
      <c r="AO88" s="581"/>
      <c r="AP88" s="579">
        <v>10</v>
      </c>
      <c r="AQ88" s="580"/>
      <c r="AR88" s="580"/>
      <c r="AS88" s="581"/>
    </row>
    <row r="89" spans="1:47" s="2" customFormat="1" ht="16.149999999999999" hidden="1" customHeight="1">
      <c r="A89" s="582">
        <v>2017</v>
      </c>
      <c r="B89" s="583"/>
      <c r="C89" s="583"/>
      <c r="D89" s="583"/>
      <c r="E89" s="583"/>
      <c r="F89" s="583"/>
      <c r="G89" s="583"/>
      <c r="H89" s="583"/>
      <c r="I89" s="583"/>
      <c r="J89" s="583"/>
      <c r="K89" s="583"/>
      <c r="L89" s="583"/>
      <c r="M89" s="583"/>
      <c r="N89" s="583"/>
      <c r="O89" s="583"/>
      <c r="P89" s="583"/>
      <c r="Q89" s="583"/>
      <c r="R89" s="583"/>
      <c r="S89" s="583"/>
      <c r="T89" s="583"/>
      <c r="U89" s="583"/>
      <c r="V89" s="583"/>
      <c r="W89" s="583"/>
      <c r="X89" s="583"/>
      <c r="Y89" s="583"/>
      <c r="Z89" s="583"/>
      <c r="AA89" s="583"/>
      <c r="AB89" s="583"/>
      <c r="AC89" s="583"/>
      <c r="AD89" s="583"/>
      <c r="AE89" s="583"/>
      <c r="AF89" s="583"/>
      <c r="AG89" s="583"/>
      <c r="AH89" s="583"/>
      <c r="AI89" s="583"/>
      <c r="AJ89" s="583"/>
      <c r="AK89" s="583"/>
      <c r="AL89" s="583"/>
      <c r="AM89" s="583"/>
      <c r="AN89" s="583"/>
      <c r="AO89" s="583"/>
      <c r="AP89" s="583"/>
      <c r="AQ89" s="583"/>
      <c r="AR89" s="583"/>
      <c r="AS89" s="584"/>
    </row>
    <row r="90" spans="1:47" hidden="1">
      <c r="A90" s="551" t="s">
        <v>48</v>
      </c>
      <c r="B90" s="552"/>
      <c r="C90" s="552"/>
      <c r="D90" s="552"/>
      <c r="E90" s="552"/>
      <c r="F90" s="552"/>
      <c r="G90" s="552"/>
      <c r="H90" s="552"/>
      <c r="I90" s="553"/>
      <c r="J90" s="513">
        <v>100</v>
      </c>
      <c r="K90" s="513"/>
      <c r="L90" s="513"/>
      <c r="M90" s="585" t="s">
        <v>49</v>
      </c>
      <c r="N90" s="585"/>
      <c r="O90" s="585"/>
      <c r="P90" s="578">
        <f>P91+P93+P97+P98+P99+P100+P101</f>
        <v>0</v>
      </c>
      <c r="Q90" s="578"/>
      <c r="R90" s="578"/>
      <c r="S90" s="578"/>
      <c r="T90" s="578"/>
      <c r="U90" s="578">
        <f>U93</f>
        <v>0</v>
      </c>
      <c r="V90" s="578"/>
      <c r="W90" s="578"/>
      <c r="X90" s="578"/>
      <c r="Y90" s="578"/>
      <c r="Z90" s="578">
        <f>Z99</f>
        <v>0</v>
      </c>
      <c r="AA90" s="578"/>
      <c r="AB90" s="578"/>
      <c r="AC90" s="578"/>
      <c r="AD90" s="578">
        <f>AD99</f>
        <v>0</v>
      </c>
      <c r="AE90" s="578"/>
      <c r="AF90" s="578"/>
      <c r="AG90" s="578"/>
      <c r="AH90" s="501">
        <f>AH93</f>
        <v>0</v>
      </c>
      <c r="AI90" s="501"/>
      <c r="AJ90" s="501"/>
      <c r="AK90" s="501"/>
      <c r="AL90" s="501">
        <f>AL93+AL97+AL98+AL100</f>
        <v>0</v>
      </c>
      <c r="AM90" s="501"/>
      <c r="AN90" s="501"/>
      <c r="AO90" s="501"/>
      <c r="AP90" s="501">
        <f>AP93+AP100</f>
        <v>0</v>
      </c>
      <c r="AQ90" s="501"/>
      <c r="AR90" s="501"/>
      <c r="AS90" s="501"/>
      <c r="AT90" s="8"/>
      <c r="AU90" s="8"/>
    </row>
    <row r="91" spans="1:47" hidden="1">
      <c r="A91" s="569" t="s">
        <v>287</v>
      </c>
      <c r="B91" s="570"/>
      <c r="C91" s="570"/>
      <c r="D91" s="570"/>
      <c r="E91" s="570"/>
      <c r="F91" s="570"/>
      <c r="G91" s="570"/>
      <c r="H91" s="570"/>
      <c r="I91" s="571"/>
      <c r="J91" s="513">
        <v>110</v>
      </c>
      <c r="K91" s="513"/>
      <c r="L91" s="513"/>
      <c r="M91" s="513">
        <v>120</v>
      </c>
      <c r="N91" s="513"/>
      <c r="O91" s="513"/>
      <c r="P91" s="578">
        <f>AL91</f>
        <v>0</v>
      </c>
      <c r="Q91" s="578"/>
      <c r="R91" s="578"/>
      <c r="S91" s="578"/>
      <c r="T91" s="578"/>
      <c r="U91" s="578" t="s">
        <v>49</v>
      </c>
      <c r="V91" s="578"/>
      <c r="W91" s="578"/>
      <c r="X91" s="578"/>
      <c r="Y91" s="578"/>
      <c r="Z91" s="578" t="s">
        <v>49</v>
      </c>
      <c r="AA91" s="578"/>
      <c r="AB91" s="578"/>
      <c r="AC91" s="578"/>
      <c r="AD91" s="578" t="s">
        <v>49</v>
      </c>
      <c r="AE91" s="578"/>
      <c r="AF91" s="578"/>
      <c r="AG91" s="578"/>
      <c r="AH91" s="501" t="s">
        <v>49</v>
      </c>
      <c r="AI91" s="501"/>
      <c r="AJ91" s="501"/>
      <c r="AK91" s="501"/>
      <c r="AL91" s="501"/>
      <c r="AM91" s="501"/>
      <c r="AN91" s="501"/>
      <c r="AO91" s="501"/>
      <c r="AP91" s="501" t="s">
        <v>49</v>
      </c>
      <c r="AQ91" s="501"/>
      <c r="AR91" s="501"/>
      <c r="AS91" s="501"/>
      <c r="AT91" s="8"/>
      <c r="AU91" s="8"/>
    </row>
    <row r="92" spans="1:47" ht="12.75" hidden="1" customHeight="1">
      <c r="A92" s="563" t="s">
        <v>288</v>
      </c>
      <c r="B92" s="564"/>
      <c r="C92" s="564"/>
      <c r="D92" s="564"/>
      <c r="E92" s="564"/>
      <c r="F92" s="564"/>
      <c r="G92" s="564"/>
      <c r="H92" s="564"/>
      <c r="I92" s="565"/>
      <c r="J92" s="513"/>
      <c r="K92" s="513"/>
      <c r="L92" s="513"/>
      <c r="M92" s="513"/>
      <c r="N92" s="513"/>
      <c r="O92" s="513"/>
      <c r="P92" s="578"/>
      <c r="Q92" s="578"/>
      <c r="R92" s="578"/>
      <c r="S92" s="578"/>
      <c r="T92" s="578"/>
      <c r="U92" s="578"/>
      <c r="V92" s="578"/>
      <c r="W92" s="578"/>
      <c r="X92" s="578"/>
      <c r="Y92" s="578"/>
      <c r="Z92" s="578"/>
      <c r="AA92" s="578"/>
      <c r="AB92" s="578"/>
      <c r="AC92" s="578"/>
      <c r="AD92" s="578"/>
      <c r="AE92" s="578"/>
      <c r="AF92" s="578"/>
      <c r="AG92" s="578"/>
      <c r="AH92" s="501"/>
      <c r="AI92" s="501"/>
      <c r="AJ92" s="501"/>
      <c r="AK92" s="501"/>
      <c r="AL92" s="501"/>
      <c r="AM92" s="501"/>
      <c r="AN92" s="501"/>
      <c r="AO92" s="501"/>
      <c r="AP92" s="501"/>
      <c r="AQ92" s="501"/>
      <c r="AR92" s="501"/>
      <c r="AS92" s="501"/>
      <c r="AT92" s="8"/>
      <c r="AU92" s="8"/>
    </row>
    <row r="93" spans="1:47" ht="12.75" hidden="1" customHeight="1">
      <c r="A93" s="574" t="s">
        <v>289</v>
      </c>
      <c r="B93" s="575"/>
      <c r="C93" s="575"/>
      <c r="D93" s="575"/>
      <c r="E93" s="575"/>
      <c r="F93" s="575"/>
      <c r="G93" s="575"/>
      <c r="H93" s="575"/>
      <c r="I93" s="576"/>
      <c r="J93" s="513">
        <v>120</v>
      </c>
      <c r="K93" s="513"/>
      <c r="L93" s="513"/>
      <c r="M93" s="513">
        <v>130</v>
      </c>
      <c r="N93" s="513"/>
      <c r="O93" s="513"/>
      <c r="P93" s="578">
        <f>P94+P96</f>
        <v>0</v>
      </c>
      <c r="Q93" s="578"/>
      <c r="R93" s="578"/>
      <c r="S93" s="578"/>
      <c r="T93" s="578"/>
      <c r="U93" s="578">
        <f>U94+U96</f>
        <v>0</v>
      </c>
      <c r="V93" s="578"/>
      <c r="W93" s="578"/>
      <c r="X93" s="578"/>
      <c r="Y93" s="578"/>
      <c r="Z93" s="578" t="s">
        <v>49</v>
      </c>
      <c r="AA93" s="578"/>
      <c r="AB93" s="578"/>
      <c r="AC93" s="578"/>
      <c r="AD93" s="578" t="s">
        <v>49</v>
      </c>
      <c r="AE93" s="578"/>
      <c r="AF93" s="578"/>
      <c r="AG93" s="578"/>
      <c r="AH93" s="501">
        <f>AH94+AH96</f>
        <v>0</v>
      </c>
      <c r="AI93" s="501"/>
      <c r="AJ93" s="501"/>
      <c r="AK93" s="501"/>
      <c r="AL93" s="501">
        <f>AL94+AL96</f>
        <v>0</v>
      </c>
      <c r="AM93" s="501"/>
      <c r="AN93" s="501"/>
      <c r="AO93" s="501"/>
      <c r="AP93" s="501">
        <f t="shared" ref="AP93" si="0">AP94+AP96</f>
        <v>0</v>
      </c>
      <c r="AQ93" s="501"/>
      <c r="AR93" s="501"/>
      <c r="AS93" s="501"/>
      <c r="AT93" s="8"/>
      <c r="AU93" s="8"/>
    </row>
    <row r="94" spans="1:47" hidden="1">
      <c r="A94" s="569" t="s">
        <v>290</v>
      </c>
      <c r="B94" s="570"/>
      <c r="C94" s="570"/>
      <c r="D94" s="570"/>
      <c r="E94" s="570"/>
      <c r="F94" s="570"/>
      <c r="G94" s="570"/>
      <c r="H94" s="570"/>
      <c r="I94" s="571"/>
      <c r="J94" s="501"/>
      <c r="K94" s="501"/>
      <c r="L94" s="501"/>
      <c r="M94" s="513">
        <v>130</v>
      </c>
      <c r="N94" s="513"/>
      <c r="O94" s="513"/>
      <c r="P94" s="578">
        <f>U94+AH94+AL94+AP94</f>
        <v>0</v>
      </c>
      <c r="Q94" s="578"/>
      <c r="R94" s="578"/>
      <c r="S94" s="578"/>
      <c r="T94" s="578"/>
      <c r="U94" s="578"/>
      <c r="V94" s="578"/>
      <c r="W94" s="578"/>
      <c r="X94" s="578"/>
      <c r="Y94" s="578"/>
      <c r="Z94" s="578" t="s">
        <v>49</v>
      </c>
      <c r="AA94" s="578"/>
      <c r="AB94" s="578"/>
      <c r="AC94" s="578"/>
      <c r="AD94" s="578" t="s">
        <v>49</v>
      </c>
      <c r="AE94" s="578"/>
      <c r="AF94" s="578"/>
      <c r="AG94" s="578"/>
      <c r="AH94" s="578"/>
      <c r="AI94" s="578"/>
      <c r="AJ94" s="578"/>
      <c r="AK94" s="578"/>
      <c r="AL94" s="501"/>
      <c r="AM94" s="501"/>
      <c r="AN94" s="501"/>
      <c r="AO94" s="501"/>
      <c r="AP94" s="501"/>
      <c r="AQ94" s="501"/>
      <c r="AR94" s="501"/>
      <c r="AS94" s="501"/>
      <c r="AT94" s="8"/>
      <c r="AU94" s="8"/>
    </row>
    <row r="95" spans="1:47" ht="12.75" hidden="1" customHeight="1">
      <c r="A95" s="563" t="s">
        <v>291</v>
      </c>
      <c r="B95" s="564"/>
      <c r="C95" s="564"/>
      <c r="D95" s="564"/>
      <c r="E95" s="564"/>
      <c r="F95" s="564"/>
      <c r="G95" s="564"/>
      <c r="H95" s="564"/>
      <c r="I95" s="565"/>
      <c r="J95" s="501"/>
      <c r="K95" s="501"/>
      <c r="L95" s="501"/>
      <c r="M95" s="513"/>
      <c r="N95" s="513"/>
      <c r="O95" s="513"/>
      <c r="P95" s="578"/>
      <c r="Q95" s="578"/>
      <c r="R95" s="578"/>
      <c r="S95" s="578"/>
      <c r="T95" s="578"/>
      <c r="U95" s="578"/>
      <c r="V95" s="578"/>
      <c r="W95" s="578"/>
      <c r="X95" s="578"/>
      <c r="Y95" s="578"/>
      <c r="Z95" s="578"/>
      <c r="AA95" s="578"/>
      <c r="AB95" s="578"/>
      <c r="AC95" s="578"/>
      <c r="AD95" s="578"/>
      <c r="AE95" s="578"/>
      <c r="AF95" s="578"/>
      <c r="AG95" s="578"/>
      <c r="AH95" s="578"/>
      <c r="AI95" s="578"/>
      <c r="AJ95" s="578"/>
      <c r="AK95" s="578"/>
      <c r="AL95" s="501"/>
      <c r="AM95" s="501"/>
      <c r="AN95" s="501"/>
      <c r="AO95" s="501"/>
      <c r="AP95" s="501"/>
      <c r="AQ95" s="501"/>
      <c r="AR95" s="501"/>
      <c r="AS95" s="501"/>
      <c r="AT95" s="8"/>
      <c r="AU95" s="8"/>
    </row>
    <row r="96" spans="1:47" ht="12.75" hidden="1" customHeight="1">
      <c r="A96" s="574" t="s">
        <v>292</v>
      </c>
      <c r="B96" s="575"/>
      <c r="C96" s="575"/>
      <c r="D96" s="575"/>
      <c r="E96" s="575"/>
      <c r="F96" s="575"/>
      <c r="G96" s="575"/>
      <c r="H96" s="575"/>
      <c r="I96" s="576"/>
      <c r="J96" s="501"/>
      <c r="K96" s="501"/>
      <c r="L96" s="501"/>
      <c r="M96" s="513">
        <v>130</v>
      </c>
      <c r="N96" s="513"/>
      <c r="O96" s="513"/>
      <c r="P96" s="578">
        <f>U96+AH96+AL96+AP96</f>
        <v>0</v>
      </c>
      <c r="Q96" s="578"/>
      <c r="R96" s="578"/>
      <c r="S96" s="578"/>
      <c r="T96" s="578"/>
      <c r="U96" s="515"/>
      <c r="V96" s="515"/>
      <c r="W96" s="515"/>
      <c r="X96" s="515"/>
      <c r="Y96" s="515"/>
      <c r="Z96" s="578">
        <v>73919.100000000006</v>
      </c>
      <c r="AA96" s="578"/>
      <c r="AB96" s="578"/>
      <c r="AC96" s="578"/>
      <c r="AD96" s="578" t="s">
        <v>49</v>
      </c>
      <c r="AE96" s="578"/>
      <c r="AF96" s="578"/>
      <c r="AG96" s="578"/>
      <c r="AH96" s="578"/>
      <c r="AI96" s="578"/>
      <c r="AJ96" s="578"/>
      <c r="AK96" s="578"/>
      <c r="AL96" s="501"/>
      <c r="AM96" s="501"/>
      <c r="AN96" s="501"/>
      <c r="AO96" s="501"/>
      <c r="AP96" s="501"/>
      <c r="AQ96" s="501"/>
      <c r="AR96" s="501"/>
      <c r="AS96" s="501"/>
      <c r="AT96" s="8"/>
      <c r="AU96" s="8"/>
    </row>
    <row r="97" spans="1:47" ht="25.5" hidden="1" customHeight="1">
      <c r="A97" s="574" t="s">
        <v>293</v>
      </c>
      <c r="B97" s="575"/>
      <c r="C97" s="575"/>
      <c r="D97" s="575"/>
      <c r="E97" s="575"/>
      <c r="F97" s="575"/>
      <c r="G97" s="575"/>
      <c r="H97" s="575"/>
      <c r="I97" s="576"/>
      <c r="J97" s="513">
        <v>130</v>
      </c>
      <c r="K97" s="513"/>
      <c r="L97" s="513"/>
      <c r="M97" s="513">
        <v>140</v>
      </c>
      <c r="N97" s="513"/>
      <c r="O97" s="513"/>
      <c r="P97" s="578">
        <f>AL97</f>
        <v>0</v>
      </c>
      <c r="Q97" s="578"/>
      <c r="R97" s="578"/>
      <c r="S97" s="578"/>
      <c r="T97" s="578"/>
      <c r="U97" s="578" t="s">
        <v>49</v>
      </c>
      <c r="V97" s="578"/>
      <c r="W97" s="578"/>
      <c r="X97" s="578"/>
      <c r="Y97" s="578"/>
      <c r="Z97" s="578" t="s">
        <v>49</v>
      </c>
      <c r="AA97" s="578"/>
      <c r="AB97" s="578"/>
      <c r="AC97" s="578"/>
      <c r="AD97" s="578" t="s">
        <v>49</v>
      </c>
      <c r="AE97" s="578"/>
      <c r="AF97" s="578"/>
      <c r="AG97" s="578"/>
      <c r="AH97" s="501" t="s">
        <v>49</v>
      </c>
      <c r="AI97" s="501"/>
      <c r="AJ97" s="501"/>
      <c r="AK97" s="501"/>
      <c r="AL97" s="501"/>
      <c r="AM97" s="501"/>
      <c r="AN97" s="501"/>
      <c r="AO97" s="501"/>
      <c r="AP97" s="501" t="s">
        <v>49</v>
      </c>
      <c r="AQ97" s="501"/>
      <c r="AR97" s="501"/>
      <c r="AS97" s="501"/>
      <c r="AT97" s="8"/>
      <c r="AU97" s="8"/>
    </row>
    <row r="98" spans="1:47" ht="51" hidden="1" customHeight="1">
      <c r="A98" s="574" t="s">
        <v>294</v>
      </c>
      <c r="B98" s="575"/>
      <c r="C98" s="575"/>
      <c r="D98" s="575"/>
      <c r="E98" s="575"/>
      <c r="F98" s="575"/>
      <c r="G98" s="575"/>
      <c r="H98" s="575"/>
      <c r="I98" s="576"/>
      <c r="J98" s="513">
        <v>140</v>
      </c>
      <c r="K98" s="513"/>
      <c r="L98" s="513"/>
      <c r="M98" s="513">
        <v>150</v>
      </c>
      <c r="N98" s="513"/>
      <c r="O98" s="513"/>
      <c r="P98" s="578">
        <f>AL98</f>
        <v>0</v>
      </c>
      <c r="Q98" s="578"/>
      <c r="R98" s="578"/>
      <c r="S98" s="578"/>
      <c r="T98" s="578"/>
      <c r="U98" s="578" t="s">
        <v>49</v>
      </c>
      <c r="V98" s="578"/>
      <c r="W98" s="578"/>
      <c r="X98" s="578"/>
      <c r="Y98" s="578"/>
      <c r="Z98" s="578" t="s">
        <v>49</v>
      </c>
      <c r="AA98" s="578"/>
      <c r="AB98" s="578"/>
      <c r="AC98" s="578"/>
      <c r="AD98" s="578" t="s">
        <v>49</v>
      </c>
      <c r="AE98" s="578"/>
      <c r="AF98" s="578"/>
      <c r="AG98" s="578"/>
      <c r="AH98" s="501" t="s">
        <v>49</v>
      </c>
      <c r="AI98" s="501"/>
      <c r="AJ98" s="501"/>
      <c r="AK98" s="501"/>
      <c r="AL98" s="501"/>
      <c r="AM98" s="501"/>
      <c r="AN98" s="501"/>
      <c r="AO98" s="501"/>
      <c r="AP98" s="501" t="s">
        <v>49</v>
      </c>
      <c r="AQ98" s="501"/>
      <c r="AR98" s="501"/>
      <c r="AS98" s="501"/>
      <c r="AT98" s="8"/>
      <c r="AU98" s="8"/>
    </row>
    <row r="99" spans="1:47" hidden="1">
      <c r="A99" s="574" t="s">
        <v>295</v>
      </c>
      <c r="B99" s="575"/>
      <c r="C99" s="575"/>
      <c r="D99" s="575"/>
      <c r="E99" s="575"/>
      <c r="F99" s="575"/>
      <c r="G99" s="575"/>
      <c r="H99" s="575"/>
      <c r="I99" s="576"/>
      <c r="J99" s="513">
        <v>150</v>
      </c>
      <c r="K99" s="513"/>
      <c r="L99" s="513"/>
      <c r="M99" s="554">
        <v>180</v>
      </c>
      <c r="N99" s="555"/>
      <c r="O99" s="556"/>
      <c r="P99" s="548">
        <f>AD99+Z99</f>
        <v>0</v>
      </c>
      <c r="Q99" s="549"/>
      <c r="R99" s="549"/>
      <c r="S99" s="549"/>
      <c r="T99" s="550"/>
      <c r="U99" s="548" t="s">
        <v>49</v>
      </c>
      <c r="V99" s="549"/>
      <c r="W99" s="549"/>
      <c r="X99" s="549"/>
      <c r="Y99" s="550"/>
      <c r="Z99" s="548"/>
      <c r="AA99" s="549"/>
      <c r="AB99" s="549"/>
      <c r="AC99" s="550"/>
      <c r="AD99" s="548"/>
      <c r="AE99" s="549"/>
      <c r="AF99" s="549"/>
      <c r="AG99" s="550"/>
      <c r="AH99" s="508" t="s">
        <v>49</v>
      </c>
      <c r="AI99" s="509"/>
      <c r="AJ99" s="509"/>
      <c r="AK99" s="510"/>
      <c r="AL99" s="508" t="s">
        <v>49</v>
      </c>
      <c r="AM99" s="509"/>
      <c r="AN99" s="509"/>
      <c r="AO99" s="510"/>
      <c r="AP99" s="508" t="s">
        <v>49</v>
      </c>
      <c r="AQ99" s="509"/>
      <c r="AR99" s="509"/>
      <c r="AS99" s="510"/>
      <c r="AT99" s="8"/>
      <c r="AU99" s="8"/>
    </row>
    <row r="100" spans="1:47" hidden="1">
      <c r="A100" s="574" t="s">
        <v>296</v>
      </c>
      <c r="B100" s="575"/>
      <c r="C100" s="575"/>
      <c r="D100" s="575"/>
      <c r="E100" s="575"/>
      <c r="F100" s="575"/>
      <c r="G100" s="575"/>
      <c r="H100" s="575"/>
      <c r="I100" s="576"/>
      <c r="J100" s="513">
        <v>160</v>
      </c>
      <c r="K100" s="513"/>
      <c r="L100" s="513"/>
      <c r="M100" s="554">
        <v>180</v>
      </c>
      <c r="N100" s="555"/>
      <c r="O100" s="556"/>
      <c r="P100" s="548">
        <f>AL100+AP100</f>
        <v>0</v>
      </c>
      <c r="Q100" s="549"/>
      <c r="R100" s="549"/>
      <c r="S100" s="549"/>
      <c r="T100" s="550"/>
      <c r="U100" s="548" t="s">
        <v>49</v>
      </c>
      <c r="V100" s="549"/>
      <c r="W100" s="549"/>
      <c r="X100" s="549"/>
      <c r="Y100" s="550"/>
      <c r="Z100" s="548" t="s">
        <v>49</v>
      </c>
      <c r="AA100" s="549"/>
      <c r="AB100" s="549"/>
      <c r="AC100" s="550"/>
      <c r="AD100" s="548" t="s">
        <v>49</v>
      </c>
      <c r="AE100" s="549"/>
      <c r="AF100" s="549"/>
      <c r="AG100" s="550"/>
      <c r="AH100" s="508" t="s">
        <v>49</v>
      </c>
      <c r="AI100" s="509"/>
      <c r="AJ100" s="509"/>
      <c r="AK100" s="510"/>
      <c r="AL100" s="508"/>
      <c r="AM100" s="509"/>
      <c r="AN100" s="509"/>
      <c r="AO100" s="510"/>
      <c r="AP100" s="508"/>
      <c r="AQ100" s="509"/>
      <c r="AR100" s="509"/>
      <c r="AS100" s="510"/>
      <c r="AT100" s="8"/>
      <c r="AU100" s="8"/>
    </row>
    <row r="101" spans="1:47" hidden="1">
      <c r="A101" s="574" t="s">
        <v>297</v>
      </c>
      <c r="B101" s="575"/>
      <c r="C101" s="575"/>
      <c r="D101" s="575"/>
      <c r="E101" s="575"/>
      <c r="F101" s="575"/>
      <c r="G101" s="575"/>
      <c r="H101" s="575"/>
      <c r="I101" s="576"/>
      <c r="J101" s="513">
        <v>180</v>
      </c>
      <c r="K101" s="513"/>
      <c r="L101" s="513"/>
      <c r="M101" s="508" t="s">
        <v>49</v>
      </c>
      <c r="N101" s="509"/>
      <c r="O101" s="510"/>
      <c r="P101" s="548">
        <f>P102+P104</f>
        <v>0</v>
      </c>
      <c r="Q101" s="549"/>
      <c r="R101" s="549"/>
      <c r="S101" s="549"/>
      <c r="T101" s="550"/>
      <c r="U101" s="548" t="s">
        <v>49</v>
      </c>
      <c r="V101" s="549"/>
      <c r="W101" s="549"/>
      <c r="X101" s="549"/>
      <c r="Y101" s="550"/>
      <c r="Z101" s="548" t="s">
        <v>49</v>
      </c>
      <c r="AA101" s="549"/>
      <c r="AB101" s="549"/>
      <c r="AC101" s="550"/>
      <c r="AD101" s="548" t="s">
        <v>49</v>
      </c>
      <c r="AE101" s="549"/>
      <c r="AF101" s="549"/>
      <c r="AG101" s="550"/>
      <c r="AH101" s="508" t="s">
        <v>49</v>
      </c>
      <c r="AI101" s="509"/>
      <c r="AJ101" s="509"/>
      <c r="AK101" s="510"/>
      <c r="AL101" s="508">
        <f>AL102+AL104</f>
        <v>0</v>
      </c>
      <c r="AM101" s="509"/>
      <c r="AN101" s="509"/>
      <c r="AO101" s="510"/>
      <c r="AP101" s="508" t="s">
        <v>49</v>
      </c>
      <c r="AQ101" s="509"/>
      <c r="AR101" s="509"/>
      <c r="AS101" s="510"/>
      <c r="AT101" s="8"/>
      <c r="AU101" s="8"/>
    </row>
    <row r="102" spans="1:47" hidden="1">
      <c r="A102" s="569" t="s">
        <v>298</v>
      </c>
      <c r="B102" s="570"/>
      <c r="C102" s="570"/>
      <c r="D102" s="570"/>
      <c r="E102" s="570"/>
      <c r="F102" s="570"/>
      <c r="G102" s="570"/>
      <c r="H102" s="570"/>
      <c r="I102" s="571"/>
      <c r="J102" s="523"/>
      <c r="K102" s="524"/>
      <c r="L102" s="525"/>
      <c r="M102" s="535">
        <v>410</v>
      </c>
      <c r="N102" s="572"/>
      <c r="O102" s="536"/>
      <c r="P102" s="557">
        <f>AL102</f>
        <v>0</v>
      </c>
      <c r="Q102" s="558"/>
      <c r="R102" s="558"/>
      <c r="S102" s="558"/>
      <c r="T102" s="559"/>
      <c r="U102" s="557" t="s">
        <v>49</v>
      </c>
      <c r="V102" s="558"/>
      <c r="W102" s="558"/>
      <c r="X102" s="558"/>
      <c r="Y102" s="559"/>
      <c r="Z102" s="557" t="s">
        <v>49</v>
      </c>
      <c r="AA102" s="558"/>
      <c r="AB102" s="558"/>
      <c r="AC102" s="559"/>
      <c r="AD102" s="557" t="s">
        <v>49</v>
      </c>
      <c r="AE102" s="558"/>
      <c r="AF102" s="558"/>
      <c r="AG102" s="559"/>
      <c r="AH102" s="523" t="s">
        <v>49</v>
      </c>
      <c r="AI102" s="524"/>
      <c r="AJ102" s="524"/>
      <c r="AK102" s="525"/>
      <c r="AL102" s="523"/>
      <c r="AM102" s="524"/>
      <c r="AN102" s="524"/>
      <c r="AO102" s="525"/>
      <c r="AP102" s="523" t="s">
        <v>49</v>
      </c>
      <c r="AQ102" s="524"/>
      <c r="AR102" s="524"/>
      <c r="AS102" s="525"/>
      <c r="AT102" s="8"/>
      <c r="AU102" s="8"/>
    </row>
    <row r="103" spans="1:47" ht="12.75" hidden="1" customHeight="1">
      <c r="A103" s="563" t="s">
        <v>299</v>
      </c>
      <c r="B103" s="564"/>
      <c r="C103" s="564"/>
      <c r="D103" s="564"/>
      <c r="E103" s="564"/>
      <c r="F103" s="564"/>
      <c r="G103" s="564"/>
      <c r="H103" s="564"/>
      <c r="I103" s="565"/>
      <c r="J103" s="526"/>
      <c r="K103" s="527"/>
      <c r="L103" s="528"/>
      <c r="M103" s="537"/>
      <c r="N103" s="573"/>
      <c r="O103" s="538"/>
      <c r="P103" s="560"/>
      <c r="Q103" s="561"/>
      <c r="R103" s="561"/>
      <c r="S103" s="561"/>
      <c r="T103" s="562"/>
      <c r="U103" s="560"/>
      <c r="V103" s="561"/>
      <c r="W103" s="561"/>
      <c r="X103" s="561"/>
      <c r="Y103" s="562"/>
      <c r="Z103" s="560"/>
      <c r="AA103" s="561"/>
      <c r="AB103" s="561"/>
      <c r="AC103" s="562"/>
      <c r="AD103" s="560"/>
      <c r="AE103" s="561"/>
      <c r="AF103" s="561"/>
      <c r="AG103" s="562"/>
      <c r="AH103" s="526"/>
      <c r="AI103" s="527"/>
      <c r="AJ103" s="527"/>
      <c r="AK103" s="528"/>
      <c r="AL103" s="526"/>
      <c r="AM103" s="527"/>
      <c r="AN103" s="527"/>
      <c r="AO103" s="528"/>
      <c r="AP103" s="526"/>
      <c r="AQ103" s="527"/>
      <c r="AR103" s="527"/>
      <c r="AS103" s="528"/>
      <c r="AT103" s="8"/>
      <c r="AU103" s="8"/>
    </row>
    <row r="104" spans="1:47" hidden="1">
      <c r="A104" s="574" t="s">
        <v>300</v>
      </c>
      <c r="B104" s="575"/>
      <c r="C104" s="575"/>
      <c r="D104" s="575"/>
      <c r="E104" s="575"/>
      <c r="F104" s="575"/>
      <c r="G104" s="575"/>
      <c r="H104" s="575"/>
      <c r="I104" s="576"/>
      <c r="J104" s="508"/>
      <c r="K104" s="509"/>
      <c r="L104" s="510"/>
      <c r="M104" s="554">
        <v>440</v>
      </c>
      <c r="N104" s="555"/>
      <c r="O104" s="556"/>
      <c r="P104" s="548">
        <f>AL104</f>
        <v>0</v>
      </c>
      <c r="Q104" s="549"/>
      <c r="R104" s="549"/>
      <c r="S104" s="549"/>
      <c r="T104" s="550"/>
      <c r="U104" s="548" t="s">
        <v>49</v>
      </c>
      <c r="V104" s="549"/>
      <c r="W104" s="549"/>
      <c r="X104" s="549"/>
      <c r="Y104" s="550"/>
      <c r="Z104" s="548" t="s">
        <v>49</v>
      </c>
      <c r="AA104" s="549"/>
      <c r="AB104" s="549"/>
      <c r="AC104" s="550"/>
      <c r="AD104" s="548" t="s">
        <v>49</v>
      </c>
      <c r="AE104" s="549"/>
      <c r="AF104" s="549"/>
      <c r="AG104" s="550"/>
      <c r="AH104" s="508" t="s">
        <v>49</v>
      </c>
      <c r="AI104" s="509"/>
      <c r="AJ104" s="509"/>
      <c r="AK104" s="510"/>
      <c r="AL104" s="508"/>
      <c r="AM104" s="509"/>
      <c r="AN104" s="509"/>
      <c r="AO104" s="510"/>
      <c r="AP104" s="508" t="s">
        <v>49</v>
      </c>
      <c r="AQ104" s="509"/>
      <c r="AR104" s="509"/>
      <c r="AS104" s="510"/>
      <c r="AT104" s="8"/>
      <c r="AU104" s="8"/>
    </row>
    <row r="105" spans="1:47" hidden="1">
      <c r="A105" s="551" t="s">
        <v>50</v>
      </c>
      <c r="B105" s="552"/>
      <c r="C105" s="552"/>
      <c r="D105" s="552"/>
      <c r="E105" s="552"/>
      <c r="F105" s="552"/>
      <c r="G105" s="552"/>
      <c r="H105" s="552"/>
      <c r="I105" s="553"/>
      <c r="J105" s="554">
        <v>200</v>
      </c>
      <c r="K105" s="555"/>
      <c r="L105" s="556"/>
      <c r="M105" s="508" t="s">
        <v>49</v>
      </c>
      <c r="N105" s="509"/>
      <c r="O105" s="510"/>
      <c r="P105" s="548">
        <f>SUM(U105:AS105)</f>
        <v>73919.100000000006</v>
      </c>
      <c r="Q105" s="549"/>
      <c r="R105" s="549"/>
      <c r="S105" s="549"/>
      <c r="T105" s="550"/>
      <c r="U105" s="548">
        <f>U106+U115+U120+U123+U128</f>
        <v>0</v>
      </c>
      <c r="V105" s="549"/>
      <c r="W105" s="549"/>
      <c r="X105" s="549"/>
      <c r="Y105" s="550"/>
      <c r="Z105" s="548">
        <f>Z106+Z115+Z120+Z123+Z128</f>
        <v>73919.100000000006</v>
      </c>
      <c r="AA105" s="549"/>
      <c r="AB105" s="549"/>
      <c r="AC105" s="550"/>
      <c r="AD105" s="548">
        <f>AD106+AD115+AD120+AD123+AD128</f>
        <v>0</v>
      </c>
      <c r="AE105" s="549"/>
      <c r="AF105" s="549"/>
      <c r="AG105" s="550"/>
      <c r="AH105" s="548">
        <f>AH106+AH115+AH120+AH123+AH128</f>
        <v>0</v>
      </c>
      <c r="AI105" s="549"/>
      <c r="AJ105" s="549"/>
      <c r="AK105" s="550"/>
      <c r="AL105" s="548">
        <f>AL106+AL115+AL120+AL123+AL128</f>
        <v>0</v>
      </c>
      <c r="AM105" s="549"/>
      <c r="AN105" s="549"/>
      <c r="AO105" s="550"/>
      <c r="AP105" s="548">
        <f>AP106+AP115+AP120+AP123+AP128</f>
        <v>0</v>
      </c>
      <c r="AQ105" s="549"/>
      <c r="AR105" s="549"/>
      <c r="AS105" s="550"/>
      <c r="AT105" s="8"/>
      <c r="AU105" s="8"/>
    </row>
    <row r="106" spans="1:47" hidden="1">
      <c r="A106" s="569" t="s">
        <v>301</v>
      </c>
      <c r="B106" s="570"/>
      <c r="C106" s="570"/>
      <c r="D106" s="570"/>
      <c r="E106" s="570"/>
      <c r="F106" s="570"/>
      <c r="G106" s="570"/>
      <c r="H106" s="570"/>
      <c r="I106" s="571"/>
      <c r="J106" s="535">
        <v>210</v>
      </c>
      <c r="K106" s="572"/>
      <c r="L106" s="536"/>
      <c r="M106" s="535">
        <v>100</v>
      </c>
      <c r="N106" s="572"/>
      <c r="O106" s="536"/>
      <c r="P106" s="557">
        <f t="shared" ref="P106:P131" si="1">SUM(U106:AS106)</f>
        <v>0</v>
      </c>
      <c r="Q106" s="558"/>
      <c r="R106" s="558"/>
      <c r="S106" s="558"/>
      <c r="T106" s="559"/>
      <c r="U106" s="557">
        <f>U108</f>
        <v>0</v>
      </c>
      <c r="V106" s="558"/>
      <c r="W106" s="558"/>
      <c r="X106" s="558"/>
      <c r="Y106" s="559"/>
      <c r="Z106" s="557">
        <f>Z108</f>
        <v>0</v>
      </c>
      <c r="AA106" s="558"/>
      <c r="AB106" s="558"/>
      <c r="AC106" s="559"/>
      <c r="AD106" s="557">
        <f>AD108</f>
        <v>0</v>
      </c>
      <c r="AE106" s="558"/>
      <c r="AF106" s="558"/>
      <c r="AG106" s="559"/>
      <c r="AH106" s="523">
        <f>AH108</f>
        <v>0</v>
      </c>
      <c r="AI106" s="524"/>
      <c r="AJ106" s="524"/>
      <c r="AK106" s="525"/>
      <c r="AL106" s="523">
        <f>AL108</f>
        <v>0</v>
      </c>
      <c r="AM106" s="524"/>
      <c r="AN106" s="524"/>
      <c r="AO106" s="525"/>
      <c r="AP106" s="523">
        <f>AP108</f>
        <v>0</v>
      </c>
      <c r="AQ106" s="524"/>
      <c r="AR106" s="524"/>
      <c r="AS106" s="525"/>
      <c r="AT106" s="8"/>
      <c r="AU106" s="8"/>
    </row>
    <row r="107" spans="1:47" ht="12.75" hidden="1" customHeight="1">
      <c r="A107" s="563" t="s">
        <v>302</v>
      </c>
      <c r="B107" s="564"/>
      <c r="C107" s="564"/>
      <c r="D107" s="564"/>
      <c r="E107" s="564"/>
      <c r="F107" s="564"/>
      <c r="G107" s="564"/>
      <c r="H107" s="564"/>
      <c r="I107" s="565"/>
      <c r="J107" s="537"/>
      <c r="K107" s="573"/>
      <c r="L107" s="538"/>
      <c r="M107" s="537"/>
      <c r="N107" s="573"/>
      <c r="O107" s="538"/>
      <c r="P107" s="560">
        <f t="shared" si="1"/>
        <v>0</v>
      </c>
      <c r="Q107" s="561"/>
      <c r="R107" s="561"/>
      <c r="S107" s="561"/>
      <c r="T107" s="562"/>
      <c r="U107" s="560"/>
      <c r="V107" s="561"/>
      <c r="W107" s="561"/>
      <c r="X107" s="561"/>
      <c r="Y107" s="562"/>
      <c r="Z107" s="560"/>
      <c r="AA107" s="561"/>
      <c r="AB107" s="561"/>
      <c r="AC107" s="562"/>
      <c r="AD107" s="560"/>
      <c r="AE107" s="561"/>
      <c r="AF107" s="561"/>
      <c r="AG107" s="562"/>
      <c r="AH107" s="526"/>
      <c r="AI107" s="527"/>
      <c r="AJ107" s="527"/>
      <c r="AK107" s="528"/>
      <c r="AL107" s="526"/>
      <c r="AM107" s="527"/>
      <c r="AN107" s="527"/>
      <c r="AO107" s="528"/>
      <c r="AP107" s="526"/>
      <c r="AQ107" s="527"/>
      <c r="AR107" s="527"/>
      <c r="AS107" s="528"/>
      <c r="AT107" s="8"/>
      <c r="AU107" s="8"/>
    </row>
    <row r="108" spans="1:47" hidden="1">
      <c r="A108" s="569" t="s">
        <v>303</v>
      </c>
      <c r="B108" s="570"/>
      <c r="C108" s="570"/>
      <c r="D108" s="570"/>
      <c r="E108" s="570"/>
      <c r="F108" s="570"/>
      <c r="G108" s="570"/>
      <c r="H108" s="570"/>
      <c r="I108" s="571"/>
      <c r="J108" s="535">
        <v>211</v>
      </c>
      <c r="K108" s="572"/>
      <c r="L108" s="536"/>
      <c r="M108" s="535">
        <v>110</v>
      </c>
      <c r="N108" s="572"/>
      <c r="O108" s="536"/>
      <c r="P108" s="557">
        <f t="shared" si="1"/>
        <v>0</v>
      </c>
      <c r="Q108" s="558"/>
      <c r="R108" s="558"/>
      <c r="S108" s="558"/>
      <c r="T108" s="559"/>
      <c r="U108" s="557">
        <f>SUM(U110:Y114)</f>
        <v>0</v>
      </c>
      <c r="V108" s="558"/>
      <c r="W108" s="558"/>
      <c r="X108" s="558"/>
      <c r="Y108" s="559"/>
      <c r="Z108" s="557">
        <f>SUM(Z110:AC114)</f>
        <v>0</v>
      </c>
      <c r="AA108" s="558"/>
      <c r="AB108" s="558"/>
      <c r="AC108" s="559"/>
      <c r="AD108" s="557">
        <f>SUM(AD110:AG114)</f>
        <v>0</v>
      </c>
      <c r="AE108" s="558"/>
      <c r="AF108" s="558"/>
      <c r="AG108" s="559"/>
      <c r="AH108" s="523">
        <f>SUM(AH110:AK114)</f>
        <v>0</v>
      </c>
      <c r="AI108" s="524"/>
      <c r="AJ108" s="524"/>
      <c r="AK108" s="525"/>
      <c r="AL108" s="523">
        <f>SUM(AL110:AO114)</f>
        <v>0</v>
      </c>
      <c r="AM108" s="524"/>
      <c r="AN108" s="524"/>
      <c r="AO108" s="525"/>
      <c r="AP108" s="523">
        <f>SUM(AP110:AS114)</f>
        <v>0</v>
      </c>
      <c r="AQ108" s="524"/>
      <c r="AR108" s="524"/>
      <c r="AS108" s="525"/>
      <c r="AT108" s="8"/>
      <c r="AU108" s="8"/>
    </row>
    <row r="109" spans="1:47" ht="25.5" hidden="1" customHeight="1">
      <c r="A109" s="563" t="s">
        <v>304</v>
      </c>
      <c r="B109" s="564"/>
      <c r="C109" s="564"/>
      <c r="D109" s="564"/>
      <c r="E109" s="564"/>
      <c r="F109" s="564"/>
      <c r="G109" s="564"/>
      <c r="H109" s="564"/>
      <c r="I109" s="565"/>
      <c r="J109" s="537"/>
      <c r="K109" s="573"/>
      <c r="L109" s="538"/>
      <c r="M109" s="537"/>
      <c r="N109" s="573"/>
      <c r="O109" s="538"/>
      <c r="P109" s="560">
        <f t="shared" si="1"/>
        <v>0</v>
      </c>
      <c r="Q109" s="561"/>
      <c r="R109" s="561"/>
      <c r="S109" s="561"/>
      <c r="T109" s="562"/>
      <c r="U109" s="560"/>
      <c r="V109" s="561"/>
      <c r="W109" s="561"/>
      <c r="X109" s="561"/>
      <c r="Y109" s="562"/>
      <c r="Z109" s="560"/>
      <c r="AA109" s="561"/>
      <c r="AB109" s="561"/>
      <c r="AC109" s="562"/>
      <c r="AD109" s="560"/>
      <c r="AE109" s="561"/>
      <c r="AF109" s="561"/>
      <c r="AG109" s="562"/>
      <c r="AH109" s="526"/>
      <c r="AI109" s="527"/>
      <c r="AJ109" s="527"/>
      <c r="AK109" s="528"/>
      <c r="AL109" s="526"/>
      <c r="AM109" s="527"/>
      <c r="AN109" s="527"/>
      <c r="AO109" s="528"/>
      <c r="AP109" s="526"/>
      <c r="AQ109" s="527"/>
      <c r="AR109" s="527"/>
      <c r="AS109" s="528"/>
      <c r="AT109" s="8"/>
      <c r="AU109" s="8"/>
    </row>
    <row r="110" spans="1:47" hidden="1">
      <c r="A110" s="569" t="s">
        <v>305</v>
      </c>
      <c r="B110" s="570"/>
      <c r="C110" s="570"/>
      <c r="D110" s="570"/>
      <c r="E110" s="570"/>
      <c r="F110" s="570"/>
      <c r="G110" s="570"/>
      <c r="H110" s="570"/>
      <c r="I110" s="571"/>
      <c r="J110" s="523"/>
      <c r="K110" s="524"/>
      <c r="L110" s="525"/>
      <c r="M110" s="535">
        <v>111</v>
      </c>
      <c r="N110" s="572"/>
      <c r="O110" s="536"/>
      <c r="P110" s="557">
        <f t="shared" si="1"/>
        <v>0</v>
      </c>
      <c r="Q110" s="558"/>
      <c r="R110" s="558"/>
      <c r="S110" s="558"/>
      <c r="T110" s="559"/>
      <c r="U110" s="529"/>
      <c r="V110" s="530"/>
      <c r="W110" s="530"/>
      <c r="X110" s="530"/>
      <c r="Y110" s="531"/>
      <c r="Z110" s="557"/>
      <c r="AA110" s="558"/>
      <c r="AB110" s="558"/>
      <c r="AC110" s="559"/>
      <c r="AD110" s="557"/>
      <c r="AE110" s="558"/>
      <c r="AF110" s="558"/>
      <c r="AG110" s="559"/>
      <c r="AH110" s="557"/>
      <c r="AI110" s="558"/>
      <c r="AJ110" s="558"/>
      <c r="AK110" s="559"/>
      <c r="AL110" s="523"/>
      <c r="AM110" s="524"/>
      <c r="AN110" s="524"/>
      <c r="AO110" s="525"/>
      <c r="AP110" s="523"/>
      <c r="AQ110" s="524"/>
      <c r="AR110" s="524"/>
      <c r="AS110" s="525"/>
      <c r="AT110" s="8"/>
      <c r="AU110" s="8"/>
    </row>
    <row r="111" spans="1:47" ht="12.75" hidden="1" customHeight="1">
      <c r="A111" s="563" t="s">
        <v>306</v>
      </c>
      <c r="B111" s="564"/>
      <c r="C111" s="564"/>
      <c r="D111" s="564"/>
      <c r="E111" s="564"/>
      <c r="F111" s="564"/>
      <c r="G111" s="564"/>
      <c r="H111" s="564"/>
      <c r="I111" s="565"/>
      <c r="J111" s="526"/>
      <c r="K111" s="527"/>
      <c r="L111" s="528"/>
      <c r="M111" s="537"/>
      <c r="N111" s="573"/>
      <c r="O111" s="538"/>
      <c r="P111" s="560">
        <f t="shared" si="1"/>
        <v>0</v>
      </c>
      <c r="Q111" s="561"/>
      <c r="R111" s="561"/>
      <c r="S111" s="561"/>
      <c r="T111" s="562"/>
      <c r="U111" s="532"/>
      <c r="V111" s="533"/>
      <c r="W111" s="533"/>
      <c r="X111" s="533"/>
      <c r="Y111" s="534"/>
      <c r="Z111" s="560"/>
      <c r="AA111" s="561"/>
      <c r="AB111" s="561"/>
      <c r="AC111" s="562"/>
      <c r="AD111" s="560"/>
      <c r="AE111" s="561"/>
      <c r="AF111" s="561"/>
      <c r="AG111" s="562"/>
      <c r="AH111" s="560"/>
      <c r="AI111" s="561"/>
      <c r="AJ111" s="561"/>
      <c r="AK111" s="562"/>
      <c r="AL111" s="526"/>
      <c r="AM111" s="527"/>
      <c r="AN111" s="527"/>
      <c r="AO111" s="528"/>
      <c r="AP111" s="526"/>
      <c r="AQ111" s="527"/>
      <c r="AR111" s="527"/>
      <c r="AS111" s="528"/>
      <c r="AT111" s="8"/>
      <c r="AU111" s="8"/>
    </row>
    <row r="112" spans="1:47" ht="25.5" hidden="1" customHeight="1">
      <c r="A112" s="574" t="s">
        <v>307</v>
      </c>
      <c r="B112" s="575"/>
      <c r="C112" s="575"/>
      <c r="D112" s="575"/>
      <c r="E112" s="575"/>
      <c r="F112" s="575"/>
      <c r="G112" s="575"/>
      <c r="H112" s="575"/>
      <c r="I112" s="576"/>
      <c r="J112" s="508"/>
      <c r="K112" s="509"/>
      <c r="L112" s="510"/>
      <c r="M112" s="554">
        <v>112</v>
      </c>
      <c r="N112" s="555"/>
      <c r="O112" s="556"/>
      <c r="P112" s="548">
        <f t="shared" si="1"/>
        <v>0</v>
      </c>
      <c r="Q112" s="549"/>
      <c r="R112" s="549"/>
      <c r="S112" s="549"/>
      <c r="T112" s="550"/>
      <c r="U112" s="548"/>
      <c r="V112" s="549"/>
      <c r="W112" s="549"/>
      <c r="X112" s="549"/>
      <c r="Y112" s="550"/>
      <c r="Z112" s="548"/>
      <c r="AA112" s="549"/>
      <c r="AB112" s="549"/>
      <c r="AC112" s="550"/>
      <c r="AD112" s="548"/>
      <c r="AE112" s="549"/>
      <c r="AF112" s="549"/>
      <c r="AG112" s="550"/>
      <c r="AH112" s="548"/>
      <c r="AI112" s="549"/>
      <c r="AJ112" s="549"/>
      <c r="AK112" s="550"/>
      <c r="AL112" s="548"/>
      <c r="AM112" s="549"/>
      <c r="AN112" s="549"/>
      <c r="AO112" s="550"/>
      <c r="AP112" s="548"/>
      <c r="AQ112" s="549"/>
      <c r="AR112" s="549"/>
      <c r="AS112" s="550"/>
      <c r="AT112" s="8"/>
      <c r="AU112" s="8"/>
    </row>
    <row r="113" spans="1:47" ht="51" hidden="1" customHeight="1">
      <c r="A113" s="574" t="s">
        <v>308</v>
      </c>
      <c r="B113" s="575"/>
      <c r="C113" s="575"/>
      <c r="D113" s="575"/>
      <c r="E113" s="575"/>
      <c r="F113" s="575"/>
      <c r="G113" s="575"/>
      <c r="H113" s="575"/>
      <c r="I113" s="576"/>
      <c r="J113" s="508"/>
      <c r="K113" s="509"/>
      <c r="L113" s="510"/>
      <c r="M113" s="554">
        <v>113</v>
      </c>
      <c r="N113" s="555"/>
      <c r="O113" s="556"/>
      <c r="P113" s="548">
        <f t="shared" si="1"/>
        <v>0</v>
      </c>
      <c r="Q113" s="549"/>
      <c r="R113" s="549"/>
      <c r="S113" s="549"/>
      <c r="T113" s="550"/>
      <c r="U113" s="548"/>
      <c r="V113" s="549"/>
      <c r="W113" s="549"/>
      <c r="X113" s="549"/>
      <c r="Y113" s="550"/>
      <c r="Z113" s="548"/>
      <c r="AA113" s="549"/>
      <c r="AB113" s="549"/>
      <c r="AC113" s="550"/>
      <c r="AD113" s="548"/>
      <c r="AE113" s="549"/>
      <c r="AF113" s="549"/>
      <c r="AG113" s="550"/>
      <c r="AH113" s="548"/>
      <c r="AI113" s="549"/>
      <c r="AJ113" s="549"/>
      <c r="AK113" s="550"/>
      <c r="AL113" s="548"/>
      <c r="AM113" s="549"/>
      <c r="AN113" s="549"/>
      <c r="AO113" s="550"/>
      <c r="AP113" s="548"/>
      <c r="AQ113" s="549"/>
      <c r="AR113" s="549"/>
      <c r="AS113" s="550"/>
      <c r="AT113" s="8"/>
      <c r="AU113" s="8"/>
    </row>
    <row r="114" spans="1:47" ht="51" hidden="1" customHeight="1">
      <c r="A114" s="574" t="s">
        <v>309</v>
      </c>
      <c r="B114" s="575"/>
      <c r="C114" s="575"/>
      <c r="D114" s="575"/>
      <c r="E114" s="575"/>
      <c r="F114" s="575"/>
      <c r="G114" s="575"/>
      <c r="H114" s="575"/>
      <c r="I114" s="576"/>
      <c r="J114" s="508"/>
      <c r="K114" s="509"/>
      <c r="L114" s="510"/>
      <c r="M114" s="554">
        <v>119</v>
      </c>
      <c r="N114" s="555"/>
      <c r="O114" s="556"/>
      <c r="P114" s="548">
        <f t="shared" si="1"/>
        <v>0</v>
      </c>
      <c r="Q114" s="549"/>
      <c r="R114" s="549"/>
      <c r="S114" s="549"/>
      <c r="T114" s="550"/>
      <c r="U114" s="548"/>
      <c r="V114" s="549"/>
      <c r="W114" s="549"/>
      <c r="X114" s="549"/>
      <c r="Y114" s="550"/>
      <c r="Z114" s="548"/>
      <c r="AA114" s="549"/>
      <c r="AB114" s="549"/>
      <c r="AC114" s="550"/>
      <c r="AD114" s="548"/>
      <c r="AE114" s="549"/>
      <c r="AF114" s="549"/>
      <c r="AG114" s="550"/>
      <c r="AH114" s="548"/>
      <c r="AI114" s="549"/>
      <c r="AJ114" s="549"/>
      <c r="AK114" s="550"/>
      <c r="AL114" s="548"/>
      <c r="AM114" s="549"/>
      <c r="AN114" s="549"/>
      <c r="AO114" s="550"/>
      <c r="AP114" s="548"/>
      <c r="AQ114" s="549"/>
      <c r="AR114" s="549"/>
      <c r="AS114" s="550"/>
      <c r="AT114" s="8"/>
      <c r="AU114" s="8"/>
    </row>
    <row r="115" spans="1:47" ht="25.5" hidden="1" customHeight="1">
      <c r="A115" s="574" t="s">
        <v>310</v>
      </c>
      <c r="B115" s="575"/>
      <c r="C115" s="575"/>
      <c r="D115" s="575"/>
      <c r="E115" s="575"/>
      <c r="F115" s="575"/>
      <c r="G115" s="575"/>
      <c r="H115" s="575"/>
      <c r="I115" s="576"/>
      <c r="J115" s="554">
        <v>220</v>
      </c>
      <c r="K115" s="555"/>
      <c r="L115" s="556"/>
      <c r="M115" s="554">
        <v>300</v>
      </c>
      <c r="N115" s="555"/>
      <c r="O115" s="556"/>
      <c r="P115" s="548">
        <f t="shared" si="1"/>
        <v>0</v>
      </c>
      <c r="Q115" s="549"/>
      <c r="R115" s="549"/>
      <c r="S115" s="549"/>
      <c r="T115" s="550"/>
      <c r="U115" s="548">
        <f>SUM(U116:Y119)</f>
        <v>0</v>
      </c>
      <c r="V115" s="549"/>
      <c r="W115" s="549"/>
      <c r="X115" s="549"/>
      <c r="Y115" s="550"/>
      <c r="Z115" s="548">
        <f>SUM(Z116:AC119)</f>
        <v>0</v>
      </c>
      <c r="AA115" s="549"/>
      <c r="AB115" s="549"/>
      <c r="AC115" s="550"/>
      <c r="AD115" s="548">
        <f>SUM(AD116:AG119)</f>
        <v>0</v>
      </c>
      <c r="AE115" s="549"/>
      <c r="AF115" s="549"/>
      <c r="AG115" s="550"/>
      <c r="AH115" s="508">
        <f>SUM(AH116:AK119)</f>
        <v>0</v>
      </c>
      <c r="AI115" s="509"/>
      <c r="AJ115" s="509"/>
      <c r="AK115" s="510"/>
      <c r="AL115" s="508">
        <f>SUM(AL116:AO119)</f>
        <v>0</v>
      </c>
      <c r="AM115" s="509"/>
      <c r="AN115" s="509"/>
      <c r="AO115" s="510"/>
      <c r="AP115" s="508">
        <f>SUM(AP116:AS119)</f>
        <v>0</v>
      </c>
      <c r="AQ115" s="509"/>
      <c r="AR115" s="509"/>
      <c r="AS115" s="510"/>
      <c r="AT115" s="8"/>
      <c r="AU115" s="8"/>
    </row>
    <row r="116" spans="1:47" hidden="1">
      <c r="A116" s="569" t="s">
        <v>311</v>
      </c>
      <c r="B116" s="570"/>
      <c r="C116" s="570"/>
      <c r="D116" s="570"/>
      <c r="E116" s="570"/>
      <c r="F116" s="570"/>
      <c r="G116" s="570"/>
      <c r="H116" s="570"/>
      <c r="I116" s="571"/>
      <c r="J116" s="523"/>
      <c r="K116" s="524"/>
      <c r="L116" s="525"/>
      <c r="M116" s="535">
        <v>321</v>
      </c>
      <c r="N116" s="572"/>
      <c r="O116" s="536"/>
      <c r="P116" s="557">
        <f t="shared" si="1"/>
        <v>0</v>
      </c>
      <c r="Q116" s="558"/>
      <c r="R116" s="558"/>
      <c r="S116" s="558"/>
      <c r="T116" s="559"/>
      <c r="U116" s="529"/>
      <c r="V116" s="530"/>
      <c r="W116" s="530"/>
      <c r="X116" s="530"/>
      <c r="Y116" s="531"/>
      <c r="Z116" s="557"/>
      <c r="AA116" s="558"/>
      <c r="AB116" s="558"/>
      <c r="AC116" s="559"/>
      <c r="AD116" s="557"/>
      <c r="AE116" s="558"/>
      <c r="AF116" s="558"/>
      <c r="AG116" s="559"/>
      <c r="AH116" s="557"/>
      <c r="AI116" s="558"/>
      <c r="AJ116" s="558"/>
      <c r="AK116" s="559"/>
      <c r="AL116" s="523"/>
      <c r="AM116" s="524"/>
      <c r="AN116" s="524"/>
      <c r="AO116" s="525"/>
      <c r="AP116" s="523"/>
      <c r="AQ116" s="524"/>
      <c r="AR116" s="524"/>
      <c r="AS116" s="525"/>
      <c r="AT116" s="8"/>
      <c r="AU116" s="8"/>
    </row>
    <row r="117" spans="1:47" ht="38.25" hidden="1" customHeight="1">
      <c r="A117" s="563" t="s">
        <v>312</v>
      </c>
      <c r="B117" s="564"/>
      <c r="C117" s="564"/>
      <c r="D117" s="564"/>
      <c r="E117" s="564"/>
      <c r="F117" s="564"/>
      <c r="G117" s="564"/>
      <c r="H117" s="564"/>
      <c r="I117" s="565"/>
      <c r="J117" s="526"/>
      <c r="K117" s="527"/>
      <c r="L117" s="528"/>
      <c r="M117" s="537"/>
      <c r="N117" s="573"/>
      <c r="O117" s="538"/>
      <c r="P117" s="560">
        <f t="shared" si="1"/>
        <v>0</v>
      </c>
      <c r="Q117" s="561"/>
      <c r="R117" s="561"/>
      <c r="S117" s="561"/>
      <c r="T117" s="562"/>
      <c r="U117" s="532"/>
      <c r="V117" s="533"/>
      <c r="W117" s="533"/>
      <c r="X117" s="533"/>
      <c r="Y117" s="534"/>
      <c r="Z117" s="560"/>
      <c r="AA117" s="561"/>
      <c r="AB117" s="561"/>
      <c r="AC117" s="562"/>
      <c r="AD117" s="560"/>
      <c r="AE117" s="561"/>
      <c r="AF117" s="561"/>
      <c r="AG117" s="562"/>
      <c r="AH117" s="560"/>
      <c r="AI117" s="561"/>
      <c r="AJ117" s="561"/>
      <c r="AK117" s="562"/>
      <c r="AL117" s="526"/>
      <c r="AM117" s="527"/>
      <c r="AN117" s="527"/>
      <c r="AO117" s="528"/>
      <c r="AP117" s="526"/>
      <c r="AQ117" s="527"/>
      <c r="AR117" s="527"/>
      <c r="AS117" s="528"/>
      <c r="AT117" s="8"/>
      <c r="AU117" s="8"/>
    </row>
    <row r="118" spans="1:47" hidden="1">
      <c r="A118" s="574" t="s">
        <v>313</v>
      </c>
      <c r="B118" s="575"/>
      <c r="C118" s="575"/>
      <c r="D118" s="575"/>
      <c r="E118" s="575"/>
      <c r="F118" s="575"/>
      <c r="G118" s="575"/>
      <c r="H118" s="575"/>
      <c r="I118" s="576"/>
      <c r="J118" s="508"/>
      <c r="K118" s="509"/>
      <c r="L118" s="510"/>
      <c r="M118" s="554">
        <v>340</v>
      </c>
      <c r="N118" s="555"/>
      <c r="O118" s="556"/>
      <c r="P118" s="548">
        <f t="shared" si="1"/>
        <v>0</v>
      </c>
      <c r="Q118" s="549"/>
      <c r="R118" s="549"/>
      <c r="S118" s="549"/>
      <c r="T118" s="550"/>
      <c r="U118" s="577"/>
      <c r="V118" s="567"/>
      <c r="W118" s="567"/>
      <c r="X118" s="567"/>
      <c r="Y118" s="568"/>
      <c r="Z118" s="548"/>
      <c r="AA118" s="549"/>
      <c r="AB118" s="549"/>
      <c r="AC118" s="550"/>
      <c r="AD118" s="548"/>
      <c r="AE118" s="549"/>
      <c r="AF118" s="549"/>
      <c r="AG118" s="550"/>
      <c r="AH118" s="548"/>
      <c r="AI118" s="549"/>
      <c r="AJ118" s="549"/>
      <c r="AK118" s="550"/>
      <c r="AL118" s="508"/>
      <c r="AM118" s="509"/>
      <c r="AN118" s="509"/>
      <c r="AO118" s="510"/>
      <c r="AP118" s="508"/>
      <c r="AQ118" s="509"/>
      <c r="AR118" s="509"/>
      <c r="AS118" s="510"/>
      <c r="AT118" s="8"/>
      <c r="AU118" s="8"/>
    </row>
    <row r="119" spans="1:47" hidden="1">
      <c r="A119" s="574" t="s">
        <v>314</v>
      </c>
      <c r="B119" s="575"/>
      <c r="C119" s="575"/>
      <c r="D119" s="575"/>
      <c r="E119" s="575"/>
      <c r="F119" s="575"/>
      <c r="G119" s="575"/>
      <c r="H119" s="575"/>
      <c r="I119" s="576"/>
      <c r="J119" s="508"/>
      <c r="K119" s="509"/>
      <c r="L119" s="510"/>
      <c r="M119" s="554">
        <v>350</v>
      </c>
      <c r="N119" s="555"/>
      <c r="O119" s="556"/>
      <c r="P119" s="548">
        <f t="shared" si="1"/>
        <v>0</v>
      </c>
      <c r="Q119" s="549"/>
      <c r="R119" s="549"/>
      <c r="S119" s="549"/>
      <c r="T119" s="550"/>
      <c r="U119" s="577"/>
      <c r="V119" s="567"/>
      <c r="W119" s="567"/>
      <c r="X119" s="567"/>
      <c r="Y119" s="568"/>
      <c r="Z119" s="548"/>
      <c r="AA119" s="549"/>
      <c r="AB119" s="549"/>
      <c r="AC119" s="550"/>
      <c r="AD119" s="548"/>
      <c r="AE119" s="549"/>
      <c r="AF119" s="549"/>
      <c r="AG119" s="550"/>
      <c r="AH119" s="548"/>
      <c r="AI119" s="549"/>
      <c r="AJ119" s="549"/>
      <c r="AK119" s="550"/>
      <c r="AL119" s="508"/>
      <c r="AM119" s="509"/>
      <c r="AN119" s="509"/>
      <c r="AO119" s="510"/>
      <c r="AP119" s="508"/>
      <c r="AQ119" s="509"/>
      <c r="AR119" s="509"/>
      <c r="AS119" s="510"/>
      <c r="AT119" s="8"/>
      <c r="AU119" s="8"/>
    </row>
    <row r="120" spans="1:47" hidden="1">
      <c r="A120" s="574" t="s">
        <v>315</v>
      </c>
      <c r="B120" s="575"/>
      <c r="C120" s="575"/>
      <c r="D120" s="575"/>
      <c r="E120" s="575"/>
      <c r="F120" s="575"/>
      <c r="G120" s="575"/>
      <c r="H120" s="575"/>
      <c r="I120" s="576"/>
      <c r="J120" s="508"/>
      <c r="K120" s="509"/>
      <c r="L120" s="510"/>
      <c r="M120" s="554">
        <v>830</v>
      </c>
      <c r="N120" s="555"/>
      <c r="O120" s="556"/>
      <c r="P120" s="548">
        <f t="shared" si="1"/>
        <v>0</v>
      </c>
      <c r="Q120" s="549"/>
      <c r="R120" s="549"/>
      <c r="S120" s="549"/>
      <c r="T120" s="550"/>
      <c r="U120" s="548">
        <f>U121</f>
        <v>0</v>
      </c>
      <c r="V120" s="549"/>
      <c r="W120" s="549"/>
      <c r="X120" s="549"/>
      <c r="Y120" s="550"/>
      <c r="Z120" s="548">
        <f>Z121</f>
        <v>0</v>
      </c>
      <c r="AA120" s="549"/>
      <c r="AB120" s="549"/>
      <c r="AC120" s="550"/>
      <c r="AD120" s="548">
        <f>AD121</f>
        <v>0</v>
      </c>
      <c r="AE120" s="549"/>
      <c r="AF120" s="549"/>
      <c r="AG120" s="550"/>
      <c r="AH120" s="548">
        <f>AH121</f>
        <v>0</v>
      </c>
      <c r="AI120" s="549"/>
      <c r="AJ120" s="549"/>
      <c r="AK120" s="550"/>
      <c r="AL120" s="548">
        <f>AL121</f>
        <v>0</v>
      </c>
      <c r="AM120" s="549"/>
      <c r="AN120" s="549"/>
      <c r="AO120" s="550"/>
      <c r="AP120" s="548">
        <f>AP121</f>
        <v>0</v>
      </c>
      <c r="AQ120" s="549"/>
      <c r="AR120" s="549"/>
      <c r="AS120" s="550"/>
      <c r="AT120" s="8"/>
      <c r="AU120" s="8"/>
    </row>
    <row r="121" spans="1:47" hidden="1">
      <c r="A121" s="569" t="s">
        <v>316</v>
      </c>
      <c r="B121" s="570"/>
      <c r="C121" s="570"/>
      <c r="D121" s="570"/>
      <c r="E121" s="570"/>
      <c r="F121" s="570"/>
      <c r="G121" s="570"/>
      <c r="H121" s="570"/>
      <c r="I121" s="571"/>
      <c r="J121" s="523"/>
      <c r="K121" s="524"/>
      <c r="L121" s="525"/>
      <c r="M121" s="535">
        <v>831</v>
      </c>
      <c r="N121" s="572"/>
      <c r="O121" s="536"/>
      <c r="P121" s="557">
        <f t="shared" si="1"/>
        <v>0</v>
      </c>
      <c r="Q121" s="558"/>
      <c r="R121" s="558"/>
      <c r="S121" s="558"/>
      <c r="T121" s="559"/>
      <c r="U121" s="529"/>
      <c r="V121" s="530"/>
      <c r="W121" s="530"/>
      <c r="X121" s="530"/>
      <c r="Y121" s="531"/>
      <c r="Z121" s="557"/>
      <c r="AA121" s="558"/>
      <c r="AB121" s="558"/>
      <c r="AC121" s="559"/>
      <c r="AD121" s="557"/>
      <c r="AE121" s="558"/>
      <c r="AF121" s="558"/>
      <c r="AG121" s="559"/>
      <c r="AH121" s="557"/>
      <c r="AI121" s="558"/>
      <c r="AJ121" s="558"/>
      <c r="AK121" s="559"/>
      <c r="AL121" s="523"/>
      <c r="AM121" s="524"/>
      <c r="AN121" s="524"/>
      <c r="AO121" s="525"/>
      <c r="AP121" s="523"/>
      <c r="AQ121" s="524"/>
      <c r="AR121" s="524"/>
      <c r="AS121" s="525"/>
      <c r="AT121" s="8"/>
      <c r="AU121" s="8"/>
    </row>
    <row r="122" spans="1:47" ht="114" hidden="1" customHeight="1">
      <c r="A122" s="563" t="s">
        <v>317</v>
      </c>
      <c r="B122" s="564"/>
      <c r="C122" s="564"/>
      <c r="D122" s="564"/>
      <c r="E122" s="564"/>
      <c r="F122" s="564"/>
      <c r="G122" s="564"/>
      <c r="H122" s="564"/>
      <c r="I122" s="565"/>
      <c r="J122" s="526"/>
      <c r="K122" s="527"/>
      <c r="L122" s="528"/>
      <c r="M122" s="537"/>
      <c r="N122" s="573"/>
      <c r="O122" s="538"/>
      <c r="P122" s="560">
        <f t="shared" si="1"/>
        <v>0</v>
      </c>
      <c r="Q122" s="561"/>
      <c r="R122" s="561"/>
      <c r="S122" s="561"/>
      <c r="T122" s="562"/>
      <c r="U122" s="532"/>
      <c r="V122" s="533"/>
      <c r="W122" s="533"/>
      <c r="X122" s="533"/>
      <c r="Y122" s="534"/>
      <c r="Z122" s="560"/>
      <c r="AA122" s="561"/>
      <c r="AB122" s="561"/>
      <c r="AC122" s="562"/>
      <c r="AD122" s="560"/>
      <c r="AE122" s="561"/>
      <c r="AF122" s="561"/>
      <c r="AG122" s="562"/>
      <c r="AH122" s="560"/>
      <c r="AI122" s="561"/>
      <c r="AJ122" s="561"/>
      <c r="AK122" s="562"/>
      <c r="AL122" s="526"/>
      <c r="AM122" s="527"/>
      <c r="AN122" s="527"/>
      <c r="AO122" s="528"/>
      <c r="AP122" s="526"/>
      <c r="AQ122" s="527"/>
      <c r="AR122" s="527"/>
      <c r="AS122" s="528"/>
      <c r="AT122" s="8"/>
      <c r="AU122" s="8"/>
    </row>
    <row r="123" spans="1:47" ht="27" hidden="1" customHeight="1">
      <c r="A123" s="574" t="s">
        <v>318</v>
      </c>
      <c r="B123" s="575"/>
      <c r="C123" s="575"/>
      <c r="D123" s="575"/>
      <c r="E123" s="575"/>
      <c r="F123" s="575"/>
      <c r="G123" s="575"/>
      <c r="H123" s="575"/>
      <c r="I123" s="576"/>
      <c r="J123" s="554">
        <v>230</v>
      </c>
      <c r="K123" s="555"/>
      <c r="L123" s="556"/>
      <c r="M123" s="554">
        <v>850</v>
      </c>
      <c r="N123" s="555"/>
      <c r="O123" s="556"/>
      <c r="P123" s="548">
        <f t="shared" si="1"/>
        <v>73919.100000000006</v>
      </c>
      <c r="Q123" s="549"/>
      <c r="R123" s="549"/>
      <c r="S123" s="549"/>
      <c r="T123" s="550"/>
      <c r="U123" s="548">
        <f>SUM(U124:Y127)</f>
        <v>0</v>
      </c>
      <c r="V123" s="549"/>
      <c r="W123" s="549"/>
      <c r="X123" s="549"/>
      <c r="Y123" s="550"/>
      <c r="Z123" s="548">
        <f>SUM(Z124:AC127)</f>
        <v>73919.100000000006</v>
      </c>
      <c r="AA123" s="549"/>
      <c r="AB123" s="549"/>
      <c r="AC123" s="550"/>
      <c r="AD123" s="548">
        <f>SUM(AD124:AG127)</f>
        <v>0</v>
      </c>
      <c r="AE123" s="549"/>
      <c r="AF123" s="549"/>
      <c r="AG123" s="550"/>
      <c r="AH123" s="508">
        <f>SUM(AH124:AK127)</f>
        <v>0</v>
      </c>
      <c r="AI123" s="509"/>
      <c r="AJ123" s="509"/>
      <c r="AK123" s="510"/>
      <c r="AL123" s="508">
        <f>SUM(AL124:AO127)</f>
        <v>0</v>
      </c>
      <c r="AM123" s="509"/>
      <c r="AN123" s="509"/>
      <c r="AO123" s="510"/>
      <c r="AP123" s="508">
        <f>SUM(AP124:AS127)</f>
        <v>0</v>
      </c>
      <c r="AQ123" s="509"/>
      <c r="AR123" s="509"/>
      <c r="AS123" s="510"/>
      <c r="AT123" s="8"/>
      <c r="AU123" s="8"/>
    </row>
    <row r="124" spans="1:47" hidden="1">
      <c r="A124" s="569" t="s">
        <v>316</v>
      </c>
      <c r="B124" s="570"/>
      <c r="C124" s="570"/>
      <c r="D124" s="570"/>
      <c r="E124" s="570"/>
      <c r="F124" s="570"/>
      <c r="G124" s="570"/>
      <c r="H124" s="570"/>
      <c r="I124" s="571"/>
      <c r="J124" s="523"/>
      <c r="K124" s="524"/>
      <c r="L124" s="525"/>
      <c r="M124" s="535">
        <v>851</v>
      </c>
      <c r="N124" s="572"/>
      <c r="O124" s="536"/>
      <c r="P124" s="557">
        <f t="shared" si="1"/>
        <v>0</v>
      </c>
      <c r="Q124" s="558"/>
      <c r="R124" s="558"/>
      <c r="S124" s="558"/>
      <c r="T124" s="559"/>
      <c r="U124" s="529"/>
      <c r="V124" s="530"/>
      <c r="W124" s="530"/>
      <c r="X124" s="530"/>
      <c r="Y124" s="531"/>
      <c r="Z124" s="557"/>
      <c r="AA124" s="558"/>
      <c r="AB124" s="558"/>
      <c r="AC124" s="559"/>
      <c r="AD124" s="557"/>
      <c r="AE124" s="558"/>
      <c r="AF124" s="558"/>
      <c r="AG124" s="559"/>
      <c r="AH124" s="557"/>
      <c r="AI124" s="558"/>
      <c r="AJ124" s="558"/>
      <c r="AK124" s="559"/>
      <c r="AL124" s="523"/>
      <c r="AM124" s="524"/>
      <c r="AN124" s="524"/>
      <c r="AO124" s="525"/>
      <c r="AP124" s="523"/>
      <c r="AQ124" s="524"/>
      <c r="AR124" s="524"/>
      <c r="AS124" s="525"/>
      <c r="AT124" s="8"/>
      <c r="AU124" s="8"/>
    </row>
    <row r="125" spans="1:47" ht="25.5" hidden="1" customHeight="1">
      <c r="A125" s="563" t="s">
        <v>319</v>
      </c>
      <c r="B125" s="564"/>
      <c r="C125" s="564"/>
      <c r="D125" s="564"/>
      <c r="E125" s="564"/>
      <c r="F125" s="564"/>
      <c r="G125" s="564"/>
      <c r="H125" s="564"/>
      <c r="I125" s="565"/>
      <c r="J125" s="526"/>
      <c r="K125" s="527"/>
      <c r="L125" s="528"/>
      <c r="M125" s="537"/>
      <c r="N125" s="573"/>
      <c r="O125" s="538"/>
      <c r="P125" s="560">
        <f t="shared" si="1"/>
        <v>0</v>
      </c>
      <c r="Q125" s="561"/>
      <c r="R125" s="561"/>
      <c r="S125" s="561"/>
      <c r="T125" s="562"/>
      <c r="U125" s="532"/>
      <c r="V125" s="533"/>
      <c r="W125" s="533"/>
      <c r="X125" s="533"/>
      <c r="Y125" s="534"/>
      <c r="Z125" s="560"/>
      <c r="AA125" s="561"/>
      <c r="AB125" s="561"/>
      <c r="AC125" s="562"/>
      <c r="AD125" s="560"/>
      <c r="AE125" s="561"/>
      <c r="AF125" s="561"/>
      <c r="AG125" s="562"/>
      <c r="AH125" s="560"/>
      <c r="AI125" s="561"/>
      <c r="AJ125" s="561"/>
      <c r="AK125" s="562"/>
      <c r="AL125" s="526"/>
      <c r="AM125" s="527"/>
      <c r="AN125" s="527"/>
      <c r="AO125" s="528"/>
      <c r="AP125" s="526"/>
      <c r="AQ125" s="527"/>
      <c r="AR125" s="527"/>
      <c r="AS125" s="528"/>
      <c r="AT125" s="8"/>
      <c r="AU125" s="8"/>
    </row>
    <row r="126" spans="1:47" hidden="1">
      <c r="A126" s="574" t="s">
        <v>320</v>
      </c>
      <c r="B126" s="575"/>
      <c r="C126" s="575"/>
      <c r="D126" s="575"/>
      <c r="E126" s="575"/>
      <c r="F126" s="575"/>
      <c r="G126" s="575"/>
      <c r="H126" s="575"/>
      <c r="I126" s="576"/>
      <c r="J126" s="508"/>
      <c r="K126" s="509"/>
      <c r="L126" s="510"/>
      <c r="M126" s="554">
        <v>852</v>
      </c>
      <c r="N126" s="555"/>
      <c r="O126" s="556"/>
      <c r="P126" s="548">
        <f t="shared" si="1"/>
        <v>73919.100000000006</v>
      </c>
      <c r="Q126" s="549"/>
      <c r="R126" s="549"/>
      <c r="S126" s="549"/>
      <c r="T126" s="550"/>
      <c r="U126" s="577"/>
      <c r="V126" s="567"/>
      <c r="W126" s="567"/>
      <c r="X126" s="567"/>
      <c r="Y126" s="568"/>
      <c r="Z126" s="548">
        <v>73919.100000000006</v>
      </c>
      <c r="AA126" s="549"/>
      <c r="AB126" s="549"/>
      <c r="AC126" s="550"/>
      <c r="AD126" s="548"/>
      <c r="AE126" s="549"/>
      <c r="AF126" s="549"/>
      <c r="AG126" s="550"/>
      <c r="AH126" s="548"/>
      <c r="AI126" s="549"/>
      <c r="AJ126" s="549"/>
      <c r="AK126" s="550"/>
      <c r="AL126" s="508"/>
      <c r="AM126" s="509"/>
      <c r="AN126" s="509"/>
      <c r="AO126" s="510"/>
      <c r="AP126" s="508"/>
      <c r="AQ126" s="509"/>
      <c r="AR126" s="509"/>
      <c r="AS126" s="510"/>
      <c r="AT126" s="8"/>
      <c r="AU126" s="8"/>
    </row>
    <row r="127" spans="1:47" ht="12.75" hidden="1" customHeight="1">
      <c r="A127" s="574" t="s">
        <v>321</v>
      </c>
      <c r="B127" s="575"/>
      <c r="C127" s="575"/>
      <c r="D127" s="575"/>
      <c r="E127" s="575"/>
      <c r="F127" s="575"/>
      <c r="G127" s="575"/>
      <c r="H127" s="575"/>
      <c r="I127" s="576"/>
      <c r="J127" s="508"/>
      <c r="K127" s="509"/>
      <c r="L127" s="510"/>
      <c r="M127" s="554">
        <v>853</v>
      </c>
      <c r="N127" s="555"/>
      <c r="O127" s="556"/>
      <c r="P127" s="548">
        <f t="shared" si="1"/>
        <v>0</v>
      </c>
      <c r="Q127" s="549"/>
      <c r="R127" s="549"/>
      <c r="S127" s="549"/>
      <c r="T127" s="550"/>
      <c r="U127" s="577"/>
      <c r="V127" s="567"/>
      <c r="W127" s="567"/>
      <c r="X127" s="567"/>
      <c r="Y127" s="568"/>
      <c r="Z127" s="548"/>
      <c r="AA127" s="549"/>
      <c r="AB127" s="549"/>
      <c r="AC127" s="550"/>
      <c r="AD127" s="548"/>
      <c r="AE127" s="549"/>
      <c r="AF127" s="549"/>
      <c r="AG127" s="550"/>
      <c r="AH127" s="548"/>
      <c r="AI127" s="549"/>
      <c r="AJ127" s="549"/>
      <c r="AK127" s="550"/>
      <c r="AL127" s="508"/>
      <c r="AM127" s="509"/>
      <c r="AN127" s="509"/>
      <c r="AO127" s="510"/>
      <c r="AP127" s="508"/>
      <c r="AQ127" s="509"/>
      <c r="AR127" s="509"/>
      <c r="AS127" s="510"/>
      <c r="AT127" s="8"/>
      <c r="AU127" s="8"/>
    </row>
    <row r="128" spans="1:47" ht="25.5" hidden="1" customHeight="1">
      <c r="A128" s="574" t="s">
        <v>322</v>
      </c>
      <c r="B128" s="575"/>
      <c r="C128" s="575"/>
      <c r="D128" s="575"/>
      <c r="E128" s="575"/>
      <c r="F128" s="575"/>
      <c r="G128" s="575"/>
      <c r="H128" s="575"/>
      <c r="I128" s="576"/>
      <c r="J128" s="554">
        <v>260</v>
      </c>
      <c r="K128" s="555"/>
      <c r="L128" s="556"/>
      <c r="M128" s="508" t="s">
        <v>49</v>
      </c>
      <c r="N128" s="509"/>
      <c r="O128" s="510"/>
      <c r="P128" s="548">
        <f t="shared" si="1"/>
        <v>0</v>
      </c>
      <c r="Q128" s="549"/>
      <c r="R128" s="549"/>
      <c r="S128" s="549"/>
      <c r="T128" s="550"/>
      <c r="U128" s="548">
        <f>U129</f>
        <v>0</v>
      </c>
      <c r="V128" s="549"/>
      <c r="W128" s="549"/>
      <c r="X128" s="549"/>
      <c r="Y128" s="550"/>
      <c r="Z128" s="548">
        <f>Z129</f>
        <v>0</v>
      </c>
      <c r="AA128" s="549"/>
      <c r="AB128" s="549"/>
      <c r="AC128" s="550"/>
      <c r="AD128" s="548">
        <f>AD129</f>
        <v>0</v>
      </c>
      <c r="AE128" s="549"/>
      <c r="AF128" s="549"/>
      <c r="AG128" s="550"/>
      <c r="AH128" s="508">
        <f>AH129</f>
        <v>0</v>
      </c>
      <c r="AI128" s="509"/>
      <c r="AJ128" s="509"/>
      <c r="AK128" s="510"/>
      <c r="AL128" s="508">
        <f>AL129</f>
        <v>0</v>
      </c>
      <c r="AM128" s="509"/>
      <c r="AN128" s="509"/>
      <c r="AO128" s="510"/>
      <c r="AP128" s="508">
        <f>AP129</f>
        <v>0</v>
      </c>
      <c r="AQ128" s="509"/>
      <c r="AR128" s="509"/>
      <c r="AS128" s="510"/>
      <c r="AT128" s="8"/>
      <c r="AU128" s="8"/>
    </row>
    <row r="129" spans="1:47" hidden="1">
      <c r="A129" s="569" t="s">
        <v>316</v>
      </c>
      <c r="B129" s="570"/>
      <c r="C129" s="570"/>
      <c r="D129" s="570"/>
      <c r="E129" s="570"/>
      <c r="F129" s="570"/>
      <c r="G129" s="570"/>
      <c r="H129" s="570"/>
      <c r="I129" s="571"/>
      <c r="J129" s="523"/>
      <c r="K129" s="524"/>
      <c r="L129" s="525"/>
      <c r="M129" s="535">
        <v>244</v>
      </c>
      <c r="N129" s="572"/>
      <c r="O129" s="536"/>
      <c r="P129" s="557">
        <f t="shared" si="1"/>
        <v>0</v>
      </c>
      <c r="Q129" s="558"/>
      <c r="R129" s="558"/>
      <c r="S129" s="558"/>
      <c r="T129" s="559"/>
      <c r="U129" s="529"/>
      <c r="V129" s="530"/>
      <c r="W129" s="530"/>
      <c r="X129" s="530"/>
      <c r="Y129" s="531"/>
      <c r="Z129" s="557"/>
      <c r="AA129" s="558"/>
      <c r="AB129" s="558"/>
      <c r="AC129" s="559"/>
      <c r="AD129" s="557"/>
      <c r="AE129" s="558"/>
      <c r="AF129" s="558"/>
      <c r="AG129" s="559"/>
      <c r="AH129" s="557"/>
      <c r="AI129" s="558"/>
      <c r="AJ129" s="558"/>
      <c r="AK129" s="559"/>
      <c r="AL129" s="523"/>
      <c r="AM129" s="524"/>
      <c r="AN129" s="524"/>
      <c r="AO129" s="525"/>
      <c r="AP129" s="523"/>
      <c r="AQ129" s="524"/>
      <c r="AR129" s="524"/>
      <c r="AS129" s="525"/>
      <c r="AT129" s="8"/>
      <c r="AU129" s="8"/>
    </row>
    <row r="130" spans="1:47" ht="38.25" hidden="1" customHeight="1">
      <c r="A130" s="563" t="s">
        <v>323</v>
      </c>
      <c r="B130" s="564"/>
      <c r="C130" s="564"/>
      <c r="D130" s="564"/>
      <c r="E130" s="564"/>
      <c r="F130" s="564"/>
      <c r="G130" s="564"/>
      <c r="H130" s="564"/>
      <c r="I130" s="565"/>
      <c r="J130" s="526"/>
      <c r="K130" s="527"/>
      <c r="L130" s="528"/>
      <c r="M130" s="537"/>
      <c r="N130" s="573"/>
      <c r="O130" s="538"/>
      <c r="P130" s="560">
        <f t="shared" si="1"/>
        <v>0</v>
      </c>
      <c r="Q130" s="561"/>
      <c r="R130" s="561"/>
      <c r="S130" s="561"/>
      <c r="T130" s="562"/>
      <c r="U130" s="532"/>
      <c r="V130" s="533"/>
      <c r="W130" s="533"/>
      <c r="X130" s="533"/>
      <c r="Y130" s="534"/>
      <c r="Z130" s="560"/>
      <c r="AA130" s="561"/>
      <c r="AB130" s="561"/>
      <c r="AC130" s="562"/>
      <c r="AD130" s="560"/>
      <c r="AE130" s="561"/>
      <c r="AF130" s="561"/>
      <c r="AG130" s="562"/>
      <c r="AH130" s="560"/>
      <c r="AI130" s="561"/>
      <c r="AJ130" s="561"/>
      <c r="AK130" s="562"/>
      <c r="AL130" s="526"/>
      <c r="AM130" s="527"/>
      <c r="AN130" s="527"/>
      <c r="AO130" s="528"/>
      <c r="AP130" s="526"/>
      <c r="AQ130" s="527"/>
      <c r="AR130" s="527"/>
      <c r="AS130" s="528"/>
      <c r="AT130" s="8"/>
      <c r="AU130" s="8"/>
    </row>
    <row r="131" spans="1:47" s="10" customFormat="1" hidden="1">
      <c r="A131" s="551" t="s">
        <v>51</v>
      </c>
      <c r="B131" s="552"/>
      <c r="C131" s="552"/>
      <c r="D131" s="552"/>
      <c r="E131" s="552"/>
      <c r="F131" s="552"/>
      <c r="G131" s="552"/>
      <c r="H131" s="552"/>
      <c r="I131" s="553"/>
      <c r="J131" s="554">
        <v>500</v>
      </c>
      <c r="K131" s="555"/>
      <c r="L131" s="556"/>
      <c r="M131" s="508" t="s">
        <v>49</v>
      </c>
      <c r="N131" s="509"/>
      <c r="O131" s="510"/>
      <c r="P131" s="548">
        <f t="shared" si="1"/>
        <v>0</v>
      </c>
      <c r="Q131" s="549"/>
      <c r="R131" s="549"/>
      <c r="S131" s="549"/>
      <c r="T131" s="550"/>
      <c r="U131" s="591"/>
      <c r="V131" s="592"/>
      <c r="W131" s="592"/>
      <c r="X131" s="592"/>
      <c r="Y131" s="593"/>
      <c r="Z131" s="548"/>
      <c r="AA131" s="549"/>
      <c r="AB131" s="549"/>
      <c r="AC131" s="550"/>
      <c r="AD131" s="548"/>
      <c r="AE131" s="549"/>
      <c r="AF131" s="549"/>
      <c r="AG131" s="550"/>
      <c r="AH131" s="548"/>
      <c r="AI131" s="549"/>
      <c r="AJ131" s="549"/>
      <c r="AK131" s="550"/>
      <c r="AL131" s="588"/>
      <c r="AM131" s="589"/>
      <c r="AN131" s="589"/>
      <c r="AO131" s="590"/>
      <c r="AP131" s="588"/>
      <c r="AQ131" s="589"/>
      <c r="AR131" s="589"/>
      <c r="AS131" s="590"/>
      <c r="AT131" s="9"/>
      <c r="AU131" s="9"/>
    </row>
    <row r="132" spans="1:47" hidden="1">
      <c r="A132" s="551" t="s">
        <v>52</v>
      </c>
      <c r="B132" s="552"/>
      <c r="C132" s="552"/>
      <c r="D132" s="552"/>
      <c r="E132" s="552"/>
      <c r="F132" s="552"/>
      <c r="G132" s="552"/>
      <c r="H132" s="552"/>
      <c r="I132" s="553"/>
      <c r="J132" s="554">
        <v>600</v>
      </c>
      <c r="K132" s="555"/>
      <c r="L132" s="556"/>
      <c r="M132" s="508" t="s">
        <v>49</v>
      </c>
      <c r="N132" s="509"/>
      <c r="O132" s="510"/>
      <c r="P132" s="548">
        <f>SUM(U132:AS132)</f>
        <v>-73919.100000000006</v>
      </c>
      <c r="Q132" s="549"/>
      <c r="R132" s="549"/>
      <c r="S132" s="549"/>
      <c r="T132" s="550"/>
      <c r="U132" s="548">
        <f>U131+U90-U105</f>
        <v>0</v>
      </c>
      <c r="V132" s="549"/>
      <c r="W132" s="549"/>
      <c r="X132" s="549"/>
      <c r="Y132" s="550"/>
      <c r="Z132" s="548">
        <f>Z131+Z90-Z105</f>
        <v>-73919.100000000006</v>
      </c>
      <c r="AA132" s="549"/>
      <c r="AB132" s="549"/>
      <c r="AC132" s="550"/>
      <c r="AD132" s="548">
        <f>AD131+AD90-AD105</f>
        <v>0</v>
      </c>
      <c r="AE132" s="549"/>
      <c r="AF132" s="549"/>
      <c r="AG132" s="550"/>
      <c r="AH132" s="508">
        <f>AH131+AH90-AH105</f>
        <v>0</v>
      </c>
      <c r="AI132" s="509"/>
      <c r="AJ132" s="509"/>
      <c r="AK132" s="510"/>
      <c r="AL132" s="508">
        <f>AL131+AL90-AL105</f>
        <v>0</v>
      </c>
      <c r="AM132" s="509"/>
      <c r="AN132" s="509"/>
      <c r="AO132" s="510"/>
      <c r="AP132" s="508">
        <f>AP131+AP90-AP105</f>
        <v>0</v>
      </c>
      <c r="AQ132" s="509"/>
      <c r="AR132" s="509"/>
      <c r="AS132" s="510"/>
      <c r="AT132" s="8"/>
      <c r="AU132" s="8"/>
    </row>
    <row r="133" spans="1:47" ht="12.75" customHeight="1">
      <c r="A133" s="519" t="s">
        <v>23</v>
      </c>
      <c r="B133" s="519"/>
      <c r="C133" s="519"/>
      <c r="D133" s="519"/>
      <c r="E133" s="519"/>
      <c r="F133" s="519"/>
      <c r="G133" s="519"/>
      <c r="H133" s="519"/>
      <c r="I133" s="519"/>
      <c r="J133" s="587" t="s">
        <v>40</v>
      </c>
      <c r="K133" s="587"/>
      <c r="L133" s="587"/>
      <c r="M133" s="587" t="s">
        <v>41</v>
      </c>
      <c r="N133" s="587"/>
      <c r="O133" s="587"/>
      <c r="P133" s="586" t="s">
        <v>79</v>
      </c>
      <c r="Q133" s="586"/>
      <c r="R133" s="586"/>
      <c r="S133" s="586"/>
      <c r="T133" s="586"/>
      <c r="U133" s="586"/>
      <c r="V133" s="586"/>
      <c r="W133" s="586"/>
      <c r="X133" s="586"/>
      <c r="Y133" s="586"/>
      <c r="Z133" s="586"/>
      <c r="AA133" s="586"/>
      <c r="AB133" s="586"/>
      <c r="AC133" s="586"/>
      <c r="AD133" s="586"/>
      <c r="AE133" s="586"/>
      <c r="AF133" s="586"/>
      <c r="AG133" s="586"/>
      <c r="AH133" s="586"/>
      <c r="AI133" s="586"/>
      <c r="AJ133" s="586"/>
      <c r="AK133" s="586"/>
      <c r="AL133" s="586"/>
      <c r="AM133" s="586"/>
      <c r="AN133" s="586"/>
      <c r="AO133" s="586"/>
      <c r="AP133" s="586"/>
      <c r="AQ133" s="586"/>
      <c r="AR133" s="586"/>
      <c r="AS133" s="586"/>
    </row>
    <row r="134" spans="1:47" ht="12.75" customHeight="1">
      <c r="A134" s="519"/>
      <c r="B134" s="519"/>
      <c r="C134" s="519"/>
      <c r="D134" s="519"/>
      <c r="E134" s="519"/>
      <c r="F134" s="519"/>
      <c r="G134" s="519"/>
      <c r="H134" s="519"/>
      <c r="I134" s="519"/>
      <c r="J134" s="587"/>
      <c r="K134" s="587"/>
      <c r="L134" s="587"/>
      <c r="M134" s="587"/>
      <c r="N134" s="587"/>
      <c r="O134" s="587"/>
      <c r="P134" s="586" t="s">
        <v>42</v>
      </c>
      <c r="Q134" s="586"/>
      <c r="R134" s="586"/>
      <c r="S134" s="586"/>
      <c r="T134" s="586"/>
      <c r="U134" s="586" t="s">
        <v>28</v>
      </c>
      <c r="V134" s="586"/>
      <c r="W134" s="586"/>
      <c r="X134" s="586"/>
      <c r="Y134" s="586"/>
      <c r="Z134" s="586"/>
      <c r="AA134" s="586"/>
      <c r="AB134" s="586"/>
      <c r="AC134" s="586"/>
      <c r="AD134" s="586"/>
      <c r="AE134" s="586"/>
      <c r="AF134" s="586"/>
      <c r="AG134" s="586"/>
      <c r="AH134" s="586"/>
      <c r="AI134" s="586"/>
      <c r="AJ134" s="586"/>
      <c r="AK134" s="586"/>
      <c r="AL134" s="586"/>
      <c r="AM134" s="586"/>
      <c r="AN134" s="586"/>
      <c r="AO134" s="586"/>
      <c r="AP134" s="586"/>
      <c r="AQ134" s="586"/>
      <c r="AR134" s="586"/>
      <c r="AS134" s="586"/>
    </row>
    <row r="135" spans="1:47" ht="79.5" customHeight="1">
      <c r="A135" s="519"/>
      <c r="B135" s="519"/>
      <c r="C135" s="519"/>
      <c r="D135" s="519"/>
      <c r="E135" s="519"/>
      <c r="F135" s="519"/>
      <c r="G135" s="519"/>
      <c r="H135" s="519"/>
      <c r="I135" s="519"/>
      <c r="J135" s="587"/>
      <c r="K135" s="587"/>
      <c r="L135" s="587"/>
      <c r="M135" s="587"/>
      <c r="N135" s="587"/>
      <c r="O135" s="587"/>
      <c r="P135" s="586"/>
      <c r="Q135" s="586"/>
      <c r="R135" s="586"/>
      <c r="S135" s="586"/>
      <c r="T135" s="586"/>
      <c r="U135" s="587" t="s">
        <v>325</v>
      </c>
      <c r="V135" s="587"/>
      <c r="W135" s="587"/>
      <c r="X135" s="587"/>
      <c r="Y135" s="587"/>
      <c r="Z135" s="587" t="s">
        <v>43</v>
      </c>
      <c r="AA135" s="587"/>
      <c r="AB135" s="587"/>
      <c r="AC135" s="587"/>
      <c r="AD135" s="587" t="s">
        <v>44</v>
      </c>
      <c r="AE135" s="587"/>
      <c r="AF135" s="587"/>
      <c r="AG135" s="587"/>
      <c r="AH135" s="587" t="s">
        <v>45</v>
      </c>
      <c r="AI135" s="587"/>
      <c r="AJ135" s="587"/>
      <c r="AK135" s="587"/>
      <c r="AL135" s="587" t="s">
        <v>46</v>
      </c>
      <c r="AM135" s="587"/>
      <c r="AN135" s="587"/>
      <c r="AO135" s="587"/>
      <c r="AP135" s="587"/>
      <c r="AQ135" s="587"/>
      <c r="AR135" s="587"/>
      <c r="AS135" s="587"/>
    </row>
    <row r="136" spans="1:47" ht="46.5" customHeight="1">
      <c r="A136" s="519"/>
      <c r="B136" s="519"/>
      <c r="C136" s="519"/>
      <c r="D136" s="519"/>
      <c r="E136" s="519"/>
      <c r="F136" s="519"/>
      <c r="G136" s="519"/>
      <c r="H136" s="519"/>
      <c r="I136" s="519"/>
      <c r="J136" s="587"/>
      <c r="K136" s="587"/>
      <c r="L136" s="587"/>
      <c r="M136" s="587"/>
      <c r="N136" s="587"/>
      <c r="O136" s="587"/>
      <c r="P136" s="586"/>
      <c r="Q136" s="586"/>
      <c r="R136" s="586"/>
      <c r="S136" s="586"/>
      <c r="T136" s="586"/>
      <c r="U136" s="587"/>
      <c r="V136" s="587"/>
      <c r="W136" s="587"/>
      <c r="X136" s="587"/>
      <c r="Y136" s="587"/>
      <c r="Z136" s="587"/>
      <c r="AA136" s="587"/>
      <c r="AB136" s="587"/>
      <c r="AC136" s="587"/>
      <c r="AD136" s="587"/>
      <c r="AE136" s="587"/>
      <c r="AF136" s="587"/>
      <c r="AG136" s="587"/>
      <c r="AH136" s="587"/>
      <c r="AI136" s="587"/>
      <c r="AJ136" s="587"/>
      <c r="AK136" s="587"/>
      <c r="AL136" s="587" t="s">
        <v>42</v>
      </c>
      <c r="AM136" s="587"/>
      <c r="AN136" s="587"/>
      <c r="AO136" s="587"/>
      <c r="AP136" s="587" t="s">
        <v>47</v>
      </c>
      <c r="AQ136" s="587"/>
      <c r="AR136" s="587"/>
      <c r="AS136" s="587"/>
    </row>
    <row r="137" spans="1:47" ht="16.149999999999999" customHeight="1">
      <c r="A137" s="579">
        <v>1</v>
      </c>
      <c r="B137" s="580"/>
      <c r="C137" s="580"/>
      <c r="D137" s="580"/>
      <c r="E137" s="580"/>
      <c r="F137" s="580"/>
      <c r="G137" s="580"/>
      <c r="H137" s="580"/>
      <c r="I137" s="581"/>
      <c r="J137" s="579">
        <v>2</v>
      </c>
      <c r="K137" s="580"/>
      <c r="L137" s="580"/>
      <c r="M137" s="579">
        <v>3</v>
      </c>
      <c r="N137" s="580"/>
      <c r="O137" s="581"/>
      <c r="P137" s="580">
        <v>4</v>
      </c>
      <c r="Q137" s="580"/>
      <c r="R137" s="580"/>
      <c r="S137" s="580"/>
      <c r="T137" s="580"/>
      <c r="U137" s="579">
        <v>5</v>
      </c>
      <c r="V137" s="580"/>
      <c r="W137" s="580"/>
      <c r="X137" s="580"/>
      <c r="Y137" s="581"/>
      <c r="Z137" s="579">
        <v>6</v>
      </c>
      <c r="AA137" s="580"/>
      <c r="AB137" s="580"/>
      <c r="AC137" s="581"/>
      <c r="AD137" s="579">
        <v>7</v>
      </c>
      <c r="AE137" s="580"/>
      <c r="AF137" s="580"/>
      <c r="AG137" s="581"/>
      <c r="AH137" s="579">
        <v>8</v>
      </c>
      <c r="AI137" s="580"/>
      <c r="AJ137" s="580"/>
      <c r="AK137" s="581"/>
      <c r="AL137" s="579">
        <v>9</v>
      </c>
      <c r="AM137" s="580"/>
      <c r="AN137" s="580"/>
      <c r="AO137" s="581"/>
      <c r="AP137" s="579">
        <v>10</v>
      </c>
      <c r="AQ137" s="580"/>
      <c r="AR137" s="580"/>
      <c r="AS137" s="581"/>
    </row>
    <row r="138" spans="1:47" s="2" customFormat="1" ht="16.149999999999999" customHeight="1">
      <c r="A138" s="582" t="s">
        <v>386</v>
      </c>
      <c r="B138" s="583"/>
      <c r="C138" s="583"/>
      <c r="D138" s="583"/>
      <c r="E138" s="583"/>
      <c r="F138" s="583"/>
      <c r="G138" s="583"/>
      <c r="H138" s="583"/>
      <c r="I138" s="583"/>
      <c r="J138" s="583"/>
      <c r="K138" s="583"/>
      <c r="L138" s="583"/>
      <c r="M138" s="583"/>
      <c r="N138" s="583"/>
      <c r="O138" s="583"/>
      <c r="P138" s="583"/>
      <c r="Q138" s="583"/>
      <c r="R138" s="583"/>
      <c r="S138" s="583"/>
      <c r="T138" s="583"/>
      <c r="U138" s="583"/>
      <c r="V138" s="583"/>
      <c r="W138" s="583"/>
      <c r="X138" s="583"/>
      <c r="Y138" s="583"/>
      <c r="Z138" s="583"/>
      <c r="AA138" s="583"/>
      <c r="AB138" s="583"/>
      <c r="AC138" s="583"/>
      <c r="AD138" s="583"/>
      <c r="AE138" s="583"/>
      <c r="AF138" s="583"/>
      <c r="AG138" s="583"/>
      <c r="AH138" s="583"/>
      <c r="AI138" s="583"/>
      <c r="AJ138" s="583"/>
      <c r="AK138" s="583"/>
      <c r="AL138" s="583"/>
      <c r="AM138" s="583"/>
      <c r="AN138" s="583"/>
      <c r="AO138" s="583"/>
      <c r="AP138" s="583"/>
      <c r="AQ138" s="583"/>
      <c r="AR138" s="583"/>
      <c r="AS138" s="584"/>
    </row>
    <row r="139" spans="1:47">
      <c r="A139" s="551" t="s">
        <v>48</v>
      </c>
      <c r="B139" s="552"/>
      <c r="C139" s="552"/>
      <c r="D139" s="552"/>
      <c r="E139" s="552"/>
      <c r="F139" s="552"/>
      <c r="G139" s="552"/>
      <c r="H139" s="552"/>
      <c r="I139" s="553"/>
      <c r="J139" s="688">
        <v>100</v>
      </c>
      <c r="K139" s="688"/>
      <c r="L139" s="688"/>
      <c r="M139" s="585" t="s">
        <v>49</v>
      </c>
      <c r="N139" s="585"/>
      <c r="O139" s="585"/>
      <c r="P139" s="578">
        <f>P140+P142+P143+P144+P145+P146+P147</f>
        <v>16147336.51</v>
      </c>
      <c r="Q139" s="578"/>
      <c r="R139" s="578"/>
      <c r="S139" s="578"/>
      <c r="T139" s="578"/>
      <c r="U139" s="578">
        <f>U142</f>
        <v>12487361.51</v>
      </c>
      <c r="V139" s="578"/>
      <c r="W139" s="578"/>
      <c r="X139" s="578"/>
      <c r="Y139" s="578"/>
      <c r="Z139" s="578">
        <f>Z145</f>
        <v>0</v>
      </c>
      <c r="AA139" s="578"/>
      <c r="AB139" s="578"/>
      <c r="AC139" s="578"/>
      <c r="AD139" s="578">
        <f>AD145</f>
        <v>0</v>
      </c>
      <c r="AE139" s="578"/>
      <c r="AF139" s="578"/>
      <c r="AG139" s="578"/>
      <c r="AH139" s="578">
        <f>AH142</f>
        <v>0</v>
      </c>
      <c r="AI139" s="578"/>
      <c r="AJ139" s="578"/>
      <c r="AK139" s="578"/>
      <c r="AL139" s="578">
        <f>AL142+AL143+AL144+AL146</f>
        <v>3659975</v>
      </c>
      <c r="AM139" s="578"/>
      <c r="AN139" s="578"/>
      <c r="AO139" s="578"/>
      <c r="AP139" s="578">
        <f>AP142+AP146</f>
        <v>0</v>
      </c>
      <c r="AQ139" s="578"/>
      <c r="AR139" s="578"/>
      <c r="AS139" s="578"/>
      <c r="AT139" s="8">
        <f>P139-P151</f>
        <v>0</v>
      </c>
      <c r="AU139" s="8"/>
    </row>
    <row r="140" spans="1:47">
      <c r="A140" s="569" t="s">
        <v>287</v>
      </c>
      <c r="B140" s="570"/>
      <c r="C140" s="570"/>
      <c r="D140" s="570"/>
      <c r="E140" s="570"/>
      <c r="F140" s="570"/>
      <c r="G140" s="570"/>
      <c r="H140" s="570"/>
      <c r="I140" s="571"/>
      <c r="J140" s="688">
        <v>110</v>
      </c>
      <c r="K140" s="688"/>
      <c r="L140" s="688"/>
      <c r="M140" s="513">
        <v>120</v>
      </c>
      <c r="N140" s="513"/>
      <c r="O140" s="513"/>
      <c r="P140" s="578">
        <f>AL140</f>
        <v>0</v>
      </c>
      <c r="Q140" s="578"/>
      <c r="R140" s="578"/>
      <c r="S140" s="578"/>
      <c r="T140" s="578"/>
      <c r="U140" s="578" t="s">
        <v>49</v>
      </c>
      <c r="V140" s="578"/>
      <c r="W140" s="578"/>
      <c r="X140" s="578"/>
      <c r="Y140" s="578"/>
      <c r="Z140" s="578" t="s">
        <v>49</v>
      </c>
      <c r="AA140" s="578"/>
      <c r="AB140" s="578"/>
      <c r="AC140" s="578"/>
      <c r="AD140" s="578" t="s">
        <v>49</v>
      </c>
      <c r="AE140" s="578"/>
      <c r="AF140" s="578"/>
      <c r="AG140" s="578"/>
      <c r="AH140" s="578" t="s">
        <v>49</v>
      </c>
      <c r="AI140" s="578"/>
      <c r="AJ140" s="578"/>
      <c r="AK140" s="578"/>
      <c r="AL140" s="578"/>
      <c r="AM140" s="578"/>
      <c r="AN140" s="578"/>
      <c r="AO140" s="578"/>
      <c r="AP140" s="578" t="s">
        <v>49</v>
      </c>
      <c r="AQ140" s="578"/>
      <c r="AR140" s="578"/>
      <c r="AS140" s="578"/>
      <c r="AT140" s="8"/>
      <c r="AU140" s="8"/>
    </row>
    <row r="141" spans="1:47" ht="12.75" customHeight="1">
      <c r="A141" s="563" t="s">
        <v>288</v>
      </c>
      <c r="B141" s="564"/>
      <c r="C141" s="564"/>
      <c r="D141" s="564"/>
      <c r="E141" s="564"/>
      <c r="F141" s="564"/>
      <c r="G141" s="564"/>
      <c r="H141" s="564"/>
      <c r="I141" s="565"/>
      <c r="J141" s="688"/>
      <c r="K141" s="688"/>
      <c r="L141" s="688"/>
      <c r="M141" s="513"/>
      <c r="N141" s="513"/>
      <c r="O141" s="513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8"/>
      <c r="AU141" s="8"/>
    </row>
    <row r="142" spans="1:47" ht="12.75" customHeight="1">
      <c r="A142" s="574" t="s">
        <v>289</v>
      </c>
      <c r="B142" s="575"/>
      <c r="C142" s="575"/>
      <c r="D142" s="575"/>
      <c r="E142" s="575"/>
      <c r="F142" s="575"/>
      <c r="G142" s="575"/>
      <c r="H142" s="575"/>
      <c r="I142" s="576"/>
      <c r="J142" s="688">
        <v>120</v>
      </c>
      <c r="K142" s="688"/>
      <c r="L142" s="688"/>
      <c r="M142" s="513">
        <v>130</v>
      </c>
      <c r="N142" s="513"/>
      <c r="O142" s="513"/>
      <c r="P142" s="578">
        <f>U142+AH142+AL142+AP142</f>
        <v>15719336.51</v>
      </c>
      <c r="Q142" s="578"/>
      <c r="R142" s="578"/>
      <c r="S142" s="578"/>
      <c r="T142" s="578"/>
      <c r="U142" s="578">
        <f>12462643.57+24717.94</f>
        <v>12487361.51</v>
      </c>
      <c r="V142" s="578"/>
      <c r="W142" s="578"/>
      <c r="X142" s="578"/>
      <c r="Y142" s="578"/>
      <c r="Z142" s="578" t="s">
        <v>49</v>
      </c>
      <c r="AA142" s="578"/>
      <c r="AB142" s="578"/>
      <c r="AC142" s="578"/>
      <c r="AD142" s="578" t="s">
        <v>49</v>
      </c>
      <c r="AE142" s="578"/>
      <c r="AF142" s="578"/>
      <c r="AG142" s="578"/>
      <c r="AH142" s="578"/>
      <c r="AI142" s="578"/>
      <c r="AJ142" s="578"/>
      <c r="AK142" s="578"/>
      <c r="AL142" s="578">
        <v>3231975</v>
      </c>
      <c r="AM142" s="578"/>
      <c r="AN142" s="578"/>
      <c r="AO142" s="578"/>
      <c r="AP142" s="578"/>
      <c r="AQ142" s="578"/>
      <c r="AR142" s="578"/>
      <c r="AS142" s="578"/>
      <c r="AT142" s="189" t="s">
        <v>384</v>
      </c>
      <c r="AU142" s="8"/>
    </row>
    <row r="143" spans="1:47" ht="25.5" customHeight="1">
      <c r="A143" s="574" t="s">
        <v>293</v>
      </c>
      <c r="B143" s="575"/>
      <c r="C143" s="575"/>
      <c r="D143" s="575"/>
      <c r="E143" s="575"/>
      <c r="F143" s="575"/>
      <c r="G143" s="575"/>
      <c r="H143" s="575"/>
      <c r="I143" s="576"/>
      <c r="J143" s="688">
        <v>130</v>
      </c>
      <c r="K143" s="688"/>
      <c r="L143" s="688"/>
      <c r="M143" s="513">
        <v>140</v>
      </c>
      <c r="N143" s="513"/>
      <c r="O143" s="513"/>
      <c r="P143" s="578">
        <f>AL143</f>
        <v>0</v>
      </c>
      <c r="Q143" s="578"/>
      <c r="R143" s="578"/>
      <c r="S143" s="578"/>
      <c r="T143" s="578"/>
      <c r="U143" s="578" t="s">
        <v>49</v>
      </c>
      <c r="V143" s="578"/>
      <c r="W143" s="578"/>
      <c r="X143" s="578"/>
      <c r="Y143" s="578"/>
      <c r="Z143" s="578" t="s">
        <v>49</v>
      </c>
      <c r="AA143" s="578"/>
      <c r="AB143" s="578"/>
      <c r="AC143" s="578"/>
      <c r="AD143" s="578" t="s">
        <v>49</v>
      </c>
      <c r="AE143" s="578"/>
      <c r="AF143" s="578"/>
      <c r="AG143" s="578"/>
      <c r="AH143" s="578" t="s">
        <v>49</v>
      </c>
      <c r="AI143" s="578"/>
      <c r="AJ143" s="578"/>
      <c r="AK143" s="578"/>
      <c r="AL143" s="578"/>
      <c r="AM143" s="578"/>
      <c r="AN143" s="578"/>
      <c r="AO143" s="578"/>
      <c r="AP143" s="578" t="s">
        <v>49</v>
      </c>
      <c r="AQ143" s="578"/>
      <c r="AR143" s="578"/>
      <c r="AS143" s="578"/>
      <c r="AT143" s="8"/>
      <c r="AU143" s="8"/>
    </row>
    <row r="144" spans="1:47" ht="51" customHeight="1">
      <c r="A144" s="574" t="s">
        <v>294</v>
      </c>
      <c r="B144" s="575"/>
      <c r="C144" s="575"/>
      <c r="D144" s="575"/>
      <c r="E144" s="575"/>
      <c r="F144" s="575"/>
      <c r="G144" s="575"/>
      <c r="H144" s="575"/>
      <c r="I144" s="576"/>
      <c r="J144" s="688">
        <v>140</v>
      </c>
      <c r="K144" s="688"/>
      <c r="L144" s="688"/>
      <c r="M144" s="513">
        <v>150</v>
      </c>
      <c r="N144" s="513"/>
      <c r="O144" s="513"/>
      <c r="P144" s="578">
        <f>AL144</f>
        <v>0</v>
      </c>
      <c r="Q144" s="578"/>
      <c r="R144" s="578"/>
      <c r="S144" s="578"/>
      <c r="T144" s="578"/>
      <c r="U144" s="578" t="s">
        <v>49</v>
      </c>
      <c r="V144" s="578"/>
      <c r="W144" s="578"/>
      <c r="X144" s="578"/>
      <c r="Y144" s="578"/>
      <c r="Z144" s="578" t="s">
        <v>49</v>
      </c>
      <c r="AA144" s="578"/>
      <c r="AB144" s="578"/>
      <c r="AC144" s="578"/>
      <c r="AD144" s="578" t="s">
        <v>49</v>
      </c>
      <c r="AE144" s="578"/>
      <c r="AF144" s="578"/>
      <c r="AG144" s="578"/>
      <c r="AH144" s="578" t="s">
        <v>49</v>
      </c>
      <c r="AI144" s="578"/>
      <c r="AJ144" s="578"/>
      <c r="AK144" s="578"/>
      <c r="AL144" s="578"/>
      <c r="AM144" s="578"/>
      <c r="AN144" s="578"/>
      <c r="AO144" s="578"/>
      <c r="AP144" s="578" t="s">
        <v>49</v>
      </c>
      <c r="AQ144" s="578"/>
      <c r="AR144" s="578"/>
      <c r="AS144" s="578"/>
      <c r="AT144" s="8"/>
      <c r="AU144" s="8"/>
    </row>
    <row r="145" spans="1:47">
      <c r="A145" s="574" t="s">
        <v>295</v>
      </c>
      <c r="B145" s="575"/>
      <c r="C145" s="575"/>
      <c r="D145" s="575"/>
      <c r="E145" s="575"/>
      <c r="F145" s="575"/>
      <c r="G145" s="575"/>
      <c r="H145" s="575"/>
      <c r="I145" s="576"/>
      <c r="J145" s="688">
        <v>150</v>
      </c>
      <c r="K145" s="688"/>
      <c r="L145" s="688"/>
      <c r="M145" s="554">
        <v>180</v>
      </c>
      <c r="N145" s="555"/>
      <c r="O145" s="556"/>
      <c r="P145" s="548">
        <f>AD145+Z145</f>
        <v>0</v>
      </c>
      <c r="Q145" s="549"/>
      <c r="R145" s="549"/>
      <c r="S145" s="549"/>
      <c r="T145" s="550"/>
      <c r="U145" s="548" t="s">
        <v>49</v>
      </c>
      <c r="V145" s="549"/>
      <c r="W145" s="549"/>
      <c r="X145" s="549"/>
      <c r="Y145" s="550"/>
      <c r="Z145" s="548"/>
      <c r="AA145" s="549"/>
      <c r="AB145" s="549"/>
      <c r="AC145" s="550"/>
      <c r="AD145" s="548"/>
      <c r="AE145" s="549"/>
      <c r="AF145" s="549"/>
      <c r="AG145" s="550"/>
      <c r="AH145" s="548" t="s">
        <v>49</v>
      </c>
      <c r="AI145" s="549"/>
      <c r="AJ145" s="549"/>
      <c r="AK145" s="550"/>
      <c r="AL145" s="548" t="s">
        <v>49</v>
      </c>
      <c r="AM145" s="549"/>
      <c r="AN145" s="549"/>
      <c r="AO145" s="550"/>
      <c r="AP145" s="548" t="s">
        <v>49</v>
      </c>
      <c r="AQ145" s="549"/>
      <c r="AR145" s="549"/>
      <c r="AS145" s="550"/>
      <c r="AT145" s="8"/>
      <c r="AU145" s="8"/>
    </row>
    <row r="146" spans="1:47">
      <c r="A146" s="574" t="s">
        <v>296</v>
      </c>
      <c r="B146" s="575"/>
      <c r="C146" s="575"/>
      <c r="D146" s="575"/>
      <c r="E146" s="575"/>
      <c r="F146" s="575"/>
      <c r="G146" s="575"/>
      <c r="H146" s="575"/>
      <c r="I146" s="576"/>
      <c r="J146" s="688">
        <v>160</v>
      </c>
      <c r="K146" s="688"/>
      <c r="L146" s="688"/>
      <c r="M146" s="554">
        <v>180</v>
      </c>
      <c r="N146" s="555"/>
      <c r="O146" s="556"/>
      <c r="P146" s="548">
        <f>AL146+AP146</f>
        <v>428000</v>
      </c>
      <c r="Q146" s="549"/>
      <c r="R146" s="549"/>
      <c r="S146" s="549"/>
      <c r="T146" s="550"/>
      <c r="U146" s="548" t="s">
        <v>49</v>
      </c>
      <c r="V146" s="549"/>
      <c r="W146" s="549"/>
      <c r="X146" s="549"/>
      <c r="Y146" s="550"/>
      <c r="Z146" s="548" t="s">
        <v>49</v>
      </c>
      <c r="AA146" s="549"/>
      <c r="AB146" s="549"/>
      <c r="AC146" s="550"/>
      <c r="AD146" s="548" t="s">
        <v>49</v>
      </c>
      <c r="AE146" s="549"/>
      <c r="AF146" s="549"/>
      <c r="AG146" s="550"/>
      <c r="AH146" s="548" t="s">
        <v>49</v>
      </c>
      <c r="AI146" s="549"/>
      <c r="AJ146" s="549"/>
      <c r="AK146" s="550"/>
      <c r="AL146" s="548">
        <v>428000</v>
      </c>
      <c r="AM146" s="549"/>
      <c r="AN146" s="549"/>
      <c r="AO146" s="550"/>
      <c r="AP146" s="548"/>
      <c r="AQ146" s="549"/>
      <c r="AR146" s="549"/>
      <c r="AS146" s="550"/>
      <c r="AT146" s="8"/>
      <c r="AU146" s="8"/>
    </row>
    <row r="147" spans="1:47">
      <c r="A147" s="574" t="s">
        <v>297</v>
      </c>
      <c r="B147" s="575"/>
      <c r="C147" s="575"/>
      <c r="D147" s="575"/>
      <c r="E147" s="575"/>
      <c r="F147" s="575"/>
      <c r="G147" s="575"/>
      <c r="H147" s="575"/>
      <c r="I147" s="576"/>
      <c r="J147" s="688">
        <v>180</v>
      </c>
      <c r="K147" s="688"/>
      <c r="L147" s="688"/>
      <c r="M147" s="508" t="s">
        <v>49</v>
      </c>
      <c r="N147" s="509"/>
      <c r="O147" s="510"/>
      <c r="P147" s="548">
        <f>P148+P150</f>
        <v>0</v>
      </c>
      <c r="Q147" s="549"/>
      <c r="R147" s="549"/>
      <c r="S147" s="549"/>
      <c r="T147" s="550"/>
      <c r="U147" s="548" t="s">
        <v>49</v>
      </c>
      <c r="V147" s="549"/>
      <c r="W147" s="549"/>
      <c r="X147" s="549"/>
      <c r="Y147" s="550"/>
      <c r="Z147" s="548" t="s">
        <v>49</v>
      </c>
      <c r="AA147" s="549"/>
      <c r="AB147" s="549"/>
      <c r="AC147" s="550"/>
      <c r="AD147" s="548" t="s">
        <v>49</v>
      </c>
      <c r="AE147" s="549"/>
      <c r="AF147" s="549"/>
      <c r="AG147" s="550"/>
      <c r="AH147" s="548" t="s">
        <v>49</v>
      </c>
      <c r="AI147" s="549"/>
      <c r="AJ147" s="549"/>
      <c r="AK147" s="550"/>
      <c r="AL147" s="548">
        <f>AL148+AL150</f>
        <v>0</v>
      </c>
      <c r="AM147" s="549"/>
      <c r="AN147" s="549"/>
      <c r="AO147" s="550"/>
      <c r="AP147" s="548" t="s">
        <v>49</v>
      </c>
      <c r="AQ147" s="549"/>
      <c r="AR147" s="549"/>
      <c r="AS147" s="550"/>
      <c r="AT147" s="8"/>
      <c r="AU147" s="8"/>
    </row>
    <row r="148" spans="1:47">
      <c r="A148" s="569" t="s">
        <v>298</v>
      </c>
      <c r="B148" s="570"/>
      <c r="C148" s="570"/>
      <c r="D148" s="570"/>
      <c r="E148" s="570"/>
      <c r="F148" s="570"/>
      <c r="G148" s="570"/>
      <c r="H148" s="570"/>
      <c r="I148" s="571"/>
      <c r="J148" s="651">
        <v>181</v>
      </c>
      <c r="K148" s="652"/>
      <c r="L148" s="653"/>
      <c r="M148" s="535">
        <v>410</v>
      </c>
      <c r="N148" s="572"/>
      <c r="O148" s="536"/>
      <c r="P148" s="557">
        <f>AL148</f>
        <v>0</v>
      </c>
      <c r="Q148" s="558"/>
      <c r="R148" s="558"/>
      <c r="S148" s="558"/>
      <c r="T148" s="559"/>
      <c r="U148" s="557" t="s">
        <v>49</v>
      </c>
      <c r="V148" s="558"/>
      <c r="W148" s="558"/>
      <c r="X148" s="558"/>
      <c r="Y148" s="559"/>
      <c r="Z148" s="557" t="s">
        <v>49</v>
      </c>
      <c r="AA148" s="558"/>
      <c r="AB148" s="558"/>
      <c r="AC148" s="559"/>
      <c r="AD148" s="557" t="s">
        <v>49</v>
      </c>
      <c r="AE148" s="558"/>
      <c r="AF148" s="558"/>
      <c r="AG148" s="559"/>
      <c r="AH148" s="557" t="s">
        <v>49</v>
      </c>
      <c r="AI148" s="558"/>
      <c r="AJ148" s="558"/>
      <c r="AK148" s="559"/>
      <c r="AL148" s="557"/>
      <c r="AM148" s="558"/>
      <c r="AN148" s="558"/>
      <c r="AO148" s="559"/>
      <c r="AP148" s="557" t="s">
        <v>49</v>
      </c>
      <c r="AQ148" s="558"/>
      <c r="AR148" s="558"/>
      <c r="AS148" s="559"/>
      <c r="AT148" s="8"/>
      <c r="AU148" s="8"/>
    </row>
    <row r="149" spans="1:47" ht="12.75" customHeight="1">
      <c r="A149" s="563" t="s">
        <v>299</v>
      </c>
      <c r="B149" s="564"/>
      <c r="C149" s="564"/>
      <c r="D149" s="564"/>
      <c r="E149" s="564"/>
      <c r="F149" s="564"/>
      <c r="G149" s="564"/>
      <c r="H149" s="564"/>
      <c r="I149" s="565"/>
      <c r="J149" s="654"/>
      <c r="K149" s="655"/>
      <c r="L149" s="656"/>
      <c r="M149" s="537"/>
      <c r="N149" s="573"/>
      <c r="O149" s="538"/>
      <c r="P149" s="560"/>
      <c r="Q149" s="561"/>
      <c r="R149" s="561"/>
      <c r="S149" s="561"/>
      <c r="T149" s="562"/>
      <c r="U149" s="560"/>
      <c r="V149" s="561"/>
      <c r="W149" s="561"/>
      <c r="X149" s="561"/>
      <c r="Y149" s="562"/>
      <c r="Z149" s="560"/>
      <c r="AA149" s="561"/>
      <c r="AB149" s="561"/>
      <c r="AC149" s="562"/>
      <c r="AD149" s="560"/>
      <c r="AE149" s="561"/>
      <c r="AF149" s="561"/>
      <c r="AG149" s="562"/>
      <c r="AH149" s="560"/>
      <c r="AI149" s="561"/>
      <c r="AJ149" s="561"/>
      <c r="AK149" s="562"/>
      <c r="AL149" s="560"/>
      <c r="AM149" s="561"/>
      <c r="AN149" s="561"/>
      <c r="AO149" s="562"/>
      <c r="AP149" s="560"/>
      <c r="AQ149" s="561"/>
      <c r="AR149" s="561"/>
      <c r="AS149" s="562"/>
      <c r="AT149" s="8"/>
      <c r="AU149" s="8"/>
    </row>
    <row r="150" spans="1:47">
      <c r="A150" s="574" t="s">
        <v>300</v>
      </c>
      <c r="B150" s="575"/>
      <c r="C150" s="575"/>
      <c r="D150" s="575"/>
      <c r="E150" s="575"/>
      <c r="F150" s="575"/>
      <c r="G150" s="575"/>
      <c r="H150" s="575"/>
      <c r="I150" s="576"/>
      <c r="J150" s="659">
        <v>182</v>
      </c>
      <c r="K150" s="660"/>
      <c r="L150" s="661"/>
      <c r="M150" s="554">
        <v>440</v>
      </c>
      <c r="N150" s="555"/>
      <c r="O150" s="556"/>
      <c r="P150" s="548">
        <f>AL150</f>
        <v>0</v>
      </c>
      <c r="Q150" s="549"/>
      <c r="R150" s="549"/>
      <c r="S150" s="549"/>
      <c r="T150" s="550"/>
      <c r="U150" s="548" t="s">
        <v>49</v>
      </c>
      <c r="V150" s="549"/>
      <c r="W150" s="549"/>
      <c r="X150" s="549"/>
      <c r="Y150" s="550"/>
      <c r="Z150" s="548" t="s">
        <v>49</v>
      </c>
      <c r="AA150" s="549"/>
      <c r="AB150" s="549"/>
      <c r="AC150" s="550"/>
      <c r="AD150" s="548" t="s">
        <v>49</v>
      </c>
      <c r="AE150" s="549"/>
      <c r="AF150" s="549"/>
      <c r="AG150" s="550"/>
      <c r="AH150" s="548" t="s">
        <v>49</v>
      </c>
      <c r="AI150" s="549"/>
      <c r="AJ150" s="549"/>
      <c r="AK150" s="550"/>
      <c r="AL150" s="548"/>
      <c r="AM150" s="549"/>
      <c r="AN150" s="549"/>
      <c r="AO150" s="550"/>
      <c r="AP150" s="548" t="s">
        <v>49</v>
      </c>
      <c r="AQ150" s="549"/>
      <c r="AR150" s="549"/>
      <c r="AS150" s="550"/>
      <c r="AT150" s="8"/>
      <c r="AU150" s="8"/>
    </row>
    <row r="151" spans="1:47">
      <c r="A151" s="551" t="s">
        <v>50</v>
      </c>
      <c r="B151" s="552"/>
      <c r="C151" s="552"/>
      <c r="D151" s="552"/>
      <c r="E151" s="552"/>
      <c r="F151" s="552"/>
      <c r="G151" s="552"/>
      <c r="H151" s="552"/>
      <c r="I151" s="553"/>
      <c r="J151" s="659">
        <v>200</v>
      </c>
      <c r="K151" s="660"/>
      <c r="L151" s="661"/>
      <c r="M151" s="508" t="s">
        <v>49</v>
      </c>
      <c r="N151" s="509"/>
      <c r="O151" s="510"/>
      <c r="P151" s="548">
        <f>SUM(U151:AS151)</f>
        <v>16147336.51</v>
      </c>
      <c r="Q151" s="549"/>
      <c r="R151" s="549"/>
      <c r="S151" s="549"/>
      <c r="T151" s="550"/>
      <c r="U151" s="548">
        <f>U152+U161+U176+U167+U173+U172</f>
        <v>12487361.51</v>
      </c>
      <c r="V151" s="549"/>
      <c r="W151" s="549"/>
      <c r="X151" s="549"/>
      <c r="Y151" s="550"/>
      <c r="Z151" s="548">
        <f>Z152+Z161+Z176+Z167+Z173+Z172</f>
        <v>0</v>
      </c>
      <c r="AA151" s="549"/>
      <c r="AB151" s="549"/>
      <c r="AC151" s="550"/>
      <c r="AD151" s="548">
        <f>AD152+AD161+AD176+AD167+AD173+AD172</f>
        <v>0</v>
      </c>
      <c r="AE151" s="549"/>
      <c r="AF151" s="549"/>
      <c r="AG151" s="550"/>
      <c r="AH151" s="548">
        <f>AH152+AH161+AH176+AH167+AH173+AH172</f>
        <v>0</v>
      </c>
      <c r="AI151" s="549"/>
      <c r="AJ151" s="549"/>
      <c r="AK151" s="550"/>
      <c r="AL151" s="548">
        <f>AL152+AL161+AL176+AL167+AL173+AL172</f>
        <v>3659975</v>
      </c>
      <c r="AM151" s="549"/>
      <c r="AN151" s="549"/>
      <c r="AO151" s="550"/>
      <c r="AP151" s="548">
        <f>AP152+AP161+AP176+AP167+AP173+AP172</f>
        <v>0</v>
      </c>
      <c r="AQ151" s="549"/>
      <c r="AR151" s="549"/>
      <c r="AS151" s="550"/>
      <c r="AT151" s="8"/>
      <c r="AU151" s="8"/>
    </row>
    <row r="152" spans="1:47">
      <c r="A152" s="569" t="s">
        <v>301</v>
      </c>
      <c r="B152" s="570"/>
      <c r="C152" s="570"/>
      <c r="D152" s="570"/>
      <c r="E152" s="570"/>
      <c r="F152" s="570"/>
      <c r="G152" s="570"/>
      <c r="H152" s="570"/>
      <c r="I152" s="571"/>
      <c r="J152" s="651">
        <v>210</v>
      </c>
      <c r="K152" s="652"/>
      <c r="L152" s="653"/>
      <c r="M152" s="535">
        <v>100</v>
      </c>
      <c r="N152" s="572"/>
      <c r="O152" s="536"/>
      <c r="P152" s="557">
        <f t="shared" ref="P152:P179" si="2">SUM(U152:AS152)</f>
        <v>10509339</v>
      </c>
      <c r="Q152" s="558"/>
      <c r="R152" s="558"/>
      <c r="S152" s="558"/>
      <c r="T152" s="559"/>
      <c r="U152" s="557">
        <f>U154</f>
        <v>10509339</v>
      </c>
      <c r="V152" s="558"/>
      <c r="W152" s="558"/>
      <c r="X152" s="558"/>
      <c r="Y152" s="559"/>
      <c r="Z152" s="557">
        <f>Z154</f>
        <v>0</v>
      </c>
      <c r="AA152" s="558"/>
      <c r="AB152" s="558"/>
      <c r="AC152" s="559"/>
      <c r="AD152" s="557">
        <f>AD154</f>
        <v>0</v>
      </c>
      <c r="AE152" s="558"/>
      <c r="AF152" s="558"/>
      <c r="AG152" s="559"/>
      <c r="AH152" s="557">
        <f>AH154</f>
        <v>0</v>
      </c>
      <c r="AI152" s="558"/>
      <c r="AJ152" s="558"/>
      <c r="AK152" s="559"/>
      <c r="AL152" s="557">
        <f>AL154</f>
        <v>0</v>
      </c>
      <c r="AM152" s="558"/>
      <c r="AN152" s="558"/>
      <c r="AO152" s="559"/>
      <c r="AP152" s="557">
        <f>AP154</f>
        <v>0</v>
      </c>
      <c r="AQ152" s="558"/>
      <c r="AR152" s="558"/>
      <c r="AS152" s="559"/>
      <c r="AT152" s="8"/>
      <c r="AU152" s="8"/>
    </row>
    <row r="153" spans="1:47" ht="12.75" customHeight="1">
      <c r="A153" s="563" t="s">
        <v>382</v>
      </c>
      <c r="B153" s="564"/>
      <c r="C153" s="564"/>
      <c r="D153" s="564"/>
      <c r="E153" s="564"/>
      <c r="F153" s="564"/>
      <c r="G153" s="564"/>
      <c r="H153" s="564"/>
      <c r="I153" s="565"/>
      <c r="J153" s="654"/>
      <c r="K153" s="655"/>
      <c r="L153" s="656"/>
      <c r="M153" s="537"/>
      <c r="N153" s="573"/>
      <c r="O153" s="538"/>
      <c r="P153" s="560">
        <f t="shared" si="2"/>
        <v>0</v>
      </c>
      <c r="Q153" s="561"/>
      <c r="R153" s="561"/>
      <c r="S153" s="561"/>
      <c r="T153" s="562"/>
      <c r="U153" s="560"/>
      <c r="V153" s="561"/>
      <c r="W153" s="561"/>
      <c r="X153" s="561"/>
      <c r="Y153" s="562"/>
      <c r="Z153" s="560"/>
      <c r="AA153" s="561"/>
      <c r="AB153" s="561"/>
      <c r="AC153" s="562"/>
      <c r="AD153" s="560"/>
      <c r="AE153" s="561"/>
      <c r="AF153" s="561"/>
      <c r="AG153" s="562"/>
      <c r="AH153" s="560"/>
      <c r="AI153" s="561"/>
      <c r="AJ153" s="561"/>
      <c r="AK153" s="562"/>
      <c r="AL153" s="560"/>
      <c r="AM153" s="561"/>
      <c r="AN153" s="561"/>
      <c r="AO153" s="562"/>
      <c r="AP153" s="560"/>
      <c r="AQ153" s="561"/>
      <c r="AR153" s="561"/>
      <c r="AS153" s="562"/>
      <c r="AT153" s="8"/>
      <c r="AU153" s="8"/>
    </row>
    <row r="154" spans="1:47">
      <c r="A154" s="569" t="s">
        <v>303</v>
      </c>
      <c r="B154" s="570"/>
      <c r="C154" s="570"/>
      <c r="D154" s="570"/>
      <c r="E154" s="570"/>
      <c r="F154" s="570"/>
      <c r="G154" s="570"/>
      <c r="H154" s="570"/>
      <c r="I154" s="571"/>
      <c r="J154" s="651">
        <v>211</v>
      </c>
      <c r="K154" s="652"/>
      <c r="L154" s="653"/>
      <c r="M154" s="535">
        <v>110</v>
      </c>
      <c r="N154" s="572"/>
      <c r="O154" s="536"/>
      <c r="P154" s="557">
        <f t="shared" si="2"/>
        <v>10509339</v>
      </c>
      <c r="Q154" s="558"/>
      <c r="R154" s="558"/>
      <c r="S154" s="558"/>
      <c r="T154" s="559"/>
      <c r="U154" s="557">
        <f>SUM(U156:Y160)</f>
        <v>10509339</v>
      </c>
      <c r="V154" s="558"/>
      <c r="W154" s="558"/>
      <c r="X154" s="558"/>
      <c r="Y154" s="559"/>
      <c r="Z154" s="557">
        <f>SUM(Z156:AC160)</f>
        <v>0</v>
      </c>
      <c r="AA154" s="558"/>
      <c r="AB154" s="558"/>
      <c r="AC154" s="559"/>
      <c r="AD154" s="557">
        <f>SUM(AD156:AG160)</f>
        <v>0</v>
      </c>
      <c r="AE154" s="558"/>
      <c r="AF154" s="558"/>
      <c r="AG154" s="559"/>
      <c r="AH154" s="557">
        <f>SUM(AH156:AK160)</f>
        <v>0</v>
      </c>
      <c r="AI154" s="558"/>
      <c r="AJ154" s="558"/>
      <c r="AK154" s="559"/>
      <c r="AL154" s="557">
        <f>SUM(AL156:AO160)</f>
        <v>0</v>
      </c>
      <c r="AM154" s="558"/>
      <c r="AN154" s="558"/>
      <c r="AO154" s="559"/>
      <c r="AP154" s="557">
        <f>SUM(AP156:AS160)</f>
        <v>0</v>
      </c>
      <c r="AQ154" s="558"/>
      <c r="AR154" s="558"/>
      <c r="AS154" s="559"/>
      <c r="AT154" s="8"/>
      <c r="AU154" s="8"/>
    </row>
    <row r="155" spans="1:47" ht="25.5" customHeight="1">
      <c r="A155" s="563" t="s">
        <v>304</v>
      </c>
      <c r="B155" s="564"/>
      <c r="C155" s="564"/>
      <c r="D155" s="564"/>
      <c r="E155" s="564"/>
      <c r="F155" s="564"/>
      <c r="G155" s="564"/>
      <c r="H155" s="564"/>
      <c r="I155" s="565"/>
      <c r="J155" s="654"/>
      <c r="K155" s="655"/>
      <c r="L155" s="656"/>
      <c r="M155" s="537"/>
      <c r="N155" s="573"/>
      <c r="O155" s="538"/>
      <c r="P155" s="560">
        <f t="shared" si="2"/>
        <v>0</v>
      </c>
      <c r="Q155" s="561"/>
      <c r="R155" s="561"/>
      <c r="S155" s="561"/>
      <c r="T155" s="562"/>
      <c r="U155" s="560"/>
      <c r="V155" s="561"/>
      <c r="W155" s="561"/>
      <c r="X155" s="561"/>
      <c r="Y155" s="562"/>
      <c r="Z155" s="560"/>
      <c r="AA155" s="561"/>
      <c r="AB155" s="561"/>
      <c r="AC155" s="562"/>
      <c r="AD155" s="560"/>
      <c r="AE155" s="561"/>
      <c r="AF155" s="561"/>
      <c r="AG155" s="562"/>
      <c r="AH155" s="560"/>
      <c r="AI155" s="561"/>
      <c r="AJ155" s="561"/>
      <c r="AK155" s="562"/>
      <c r="AL155" s="560"/>
      <c r="AM155" s="561"/>
      <c r="AN155" s="561"/>
      <c r="AO155" s="562"/>
      <c r="AP155" s="560"/>
      <c r="AQ155" s="561"/>
      <c r="AR155" s="561"/>
      <c r="AS155" s="562"/>
      <c r="AT155" s="8"/>
      <c r="AU155" s="8"/>
    </row>
    <row r="156" spans="1:47">
      <c r="A156" s="569" t="s">
        <v>305</v>
      </c>
      <c r="B156" s="570"/>
      <c r="C156" s="570"/>
      <c r="D156" s="570"/>
      <c r="E156" s="570"/>
      <c r="F156" s="570"/>
      <c r="G156" s="570"/>
      <c r="H156" s="570"/>
      <c r="I156" s="571"/>
      <c r="J156" s="682" t="s">
        <v>617</v>
      </c>
      <c r="K156" s="683"/>
      <c r="L156" s="684"/>
      <c r="M156" s="535">
        <v>111</v>
      </c>
      <c r="N156" s="572"/>
      <c r="O156" s="536"/>
      <c r="P156" s="557">
        <f t="shared" si="2"/>
        <v>8071089.8300000001</v>
      </c>
      <c r="Q156" s="558"/>
      <c r="R156" s="558"/>
      <c r="S156" s="558"/>
      <c r="T156" s="559"/>
      <c r="U156" s="657">
        <v>8071089.8300000001</v>
      </c>
      <c r="V156" s="602"/>
      <c r="W156" s="602"/>
      <c r="X156" s="602"/>
      <c r="Y156" s="603"/>
      <c r="Z156" s="557"/>
      <c r="AA156" s="558"/>
      <c r="AB156" s="558"/>
      <c r="AC156" s="559"/>
      <c r="AD156" s="557"/>
      <c r="AE156" s="558"/>
      <c r="AF156" s="558"/>
      <c r="AG156" s="559"/>
      <c r="AH156" s="557"/>
      <c r="AI156" s="558"/>
      <c r="AJ156" s="558"/>
      <c r="AK156" s="559"/>
      <c r="AL156" s="557"/>
      <c r="AM156" s="558"/>
      <c r="AN156" s="558"/>
      <c r="AO156" s="559"/>
      <c r="AP156" s="557"/>
      <c r="AQ156" s="558"/>
      <c r="AR156" s="558"/>
      <c r="AS156" s="559"/>
      <c r="AT156" s="8"/>
      <c r="AU156" s="8"/>
    </row>
    <row r="157" spans="1:47" ht="12.75" customHeight="1">
      <c r="A157" s="563" t="s">
        <v>306</v>
      </c>
      <c r="B157" s="564"/>
      <c r="C157" s="564"/>
      <c r="D157" s="564"/>
      <c r="E157" s="564"/>
      <c r="F157" s="564"/>
      <c r="G157" s="564"/>
      <c r="H157" s="564"/>
      <c r="I157" s="565"/>
      <c r="J157" s="685"/>
      <c r="K157" s="686"/>
      <c r="L157" s="687"/>
      <c r="M157" s="537"/>
      <c r="N157" s="573"/>
      <c r="O157" s="538"/>
      <c r="P157" s="560">
        <f t="shared" si="2"/>
        <v>0</v>
      </c>
      <c r="Q157" s="561"/>
      <c r="R157" s="561"/>
      <c r="S157" s="561"/>
      <c r="T157" s="562"/>
      <c r="U157" s="658"/>
      <c r="V157" s="604"/>
      <c r="W157" s="604"/>
      <c r="X157" s="604"/>
      <c r="Y157" s="605"/>
      <c r="Z157" s="560"/>
      <c r="AA157" s="561"/>
      <c r="AB157" s="561"/>
      <c r="AC157" s="562"/>
      <c r="AD157" s="560"/>
      <c r="AE157" s="561"/>
      <c r="AF157" s="561"/>
      <c r="AG157" s="562"/>
      <c r="AH157" s="560"/>
      <c r="AI157" s="561"/>
      <c r="AJ157" s="561"/>
      <c r="AK157" s="562"/>
      <c r="AL157" s="560"/>
      <c r="AM157" s="561"/>
      <c r="AN157" s="561"/>
      <c r="AO157" s="562"/>
      <c r="AP157" s="560"/>
      <c r="AQ157" s="561"/>
      <c r="AR157" s="561"/>
      <c r="AS157" s="562"/>
      <c r="AT157" s="8"/>
      <c r="AU157" s="8"/>
    </row>
    <row r="158" spans="1:47" ht="25.5" customHeight="1">
      <c r="A158" s="574" t="s">
        <v>307</v>
      </c>
      <c r="B158" s="575"/>
      <c r="C158" s="575"/>
      <c r="D158" s="575"/>
      <c r="E158" s="575"/>
      <c r="F158" s="575"/>
      <c r="G158" s="575"/>
      <c r="H158" s="575"/>
      <c r="I158" s="576"/>
      <c r="J158" s="679" t="s">
        <v>618</v>
      </c>
      <c r="K158" s="680"/>
      <c r="L158" s="681"/>
      <c r="M158" s="554">
        <v>112</v>
      </c>
      <c r="N158" s="555"/>
      <c r="O158" s="556"/>
      <c r="P158" s="548">
        <f t="shared" si="2"/>
        <v>780</v>
      </c>
      <c r="Q158" s="549"/>
      <c r="R158" s="549"/>
      <c r="S158" s="549"/>
      <c r="T158" s="550"/>
      <c r="U158" s="548">
        <v>780</v>
      </c>
      <c r="V158" s="549"/>
      <c r="W158" s="549"/>
      <c r="X158" s="549"/>
      <c r="Y158" s="550"/>
      <c r="Z158" s="548"/>
      <c r="AA158" s="549"/>
      <c r="AB158" s="549"/>
      <c r="AC158" s="550"/>
      <c r="AD158" s="548"/>
      <c r="AE158" s="549"/>
      <c r="AF158" s="549"/>
      <c r="AG158" s="550"/>
      <c r="AH158" s="548"/>
      <c r="AI158" s="549"/>
      <c r="AJ158" s="549"/>
      <c r="AK158" s="550"/>
      <c r="AL158" s="548"/>
      <c r="AM158" s="549"/>
      <c r="AN158" s="549"/>
      <c r="AO158" s="550"/>
      <c r="AP158" s="548"/>
      <c r="AQ158" s="549"/>
      <c r="AR158" s="549"/>
      <c r="AS158" s="550"/>
      <c r="AT158" s="8"/>
      <c r="AU158" s="8"/>
    </row>
    <row r="159" spans="1:47" ht="51" customHeight="1">
      <c r="A159" s="574" t="s">
        <v>308</v>
      </c>
      <c r="B159" s="575"/>
      <c r="C159" s="575"/>
      <c r="D159" s="575"/>
      <c r="E159" s="575"/>
      <c r="F159" s="575"/>
      <c r="G159" s="575"/>
      <c r="H159" s="575"/>
      <c r="I159" s="576"/>
      <c r="J159" s="679" t="s">
        <v>619</v>
      </c>
      <c r="K159" s="680"/>
      <c r="L159" s="681"/>
      <c r="M159" s="554">
        <v>113</v>
      </c>
      <c r="N159" s="555"/>
      <c r="O159" s="556"/>
      <c r="P159" s="548">
        <f t="shared" si="2"/>
        <v>0</v>
      </c>
      <c r="Q159" s="549"/>
      <c r="R159" s="549"/>
      <c r="S159" s="549"/>
      <c r="T159" s="550"/>
      <c r="U159" s="548"/>
      <c r="V159" s="549"/>
      <c r="W159" s="549"/>
      <c r="X159" s="549"/>
      <c r="Y159" s="550"/>
      <c r="Z159" s="548"/>
      <c r="AA159" s="549"/>
      <c r="AB159" s="549"/>
      <c r="AC159" s="550"/>
      <c r="AD159" s="548"/>
      <c r="AE159" s="549"/>
      <c r="AF159" s="549"/>
      <c r="AG159" s="550"/>
      <c r="AH159" s="548"/>
      <c r="AI159" s="549"/>
      <c r="AJ159" s="549"/>
      <c r="AK159" s="550"/>
      <c r="AL159" s="548"/>
      <c r="AM159" s="549"/>
      <c r="AN159" s="549"/>
      <c r="AO159" s="550"/>
      <c r="AP159" s="548"/>
      <c r="AQ159" s="549"/>
      <c r="AR159" s="549"/>
      <c r="AS159" s="550"/>
      <c r="AT159" s="8"/>
      <c r="AU159" s="8"/>
    </row>
    <row r="160" spans="1:47" ht="51" customHeight="1">
      <c r="A160" s="574" t="s">
        <v>309</v>
      </c>
      <c r="B160" s="575"/>
      <c r="C160" s="575"/>
      <c r="D160" s="575"/>
      <c r="E160" s="575"/>
      <c r="F160" s="575"/>
      <c r="G160" s="575"/>
      <c r="H160" s="575"/>
      <c r="I160" s="576"/>
      <c r="J160" s="679" t="s">
        <v>620</v>
      </c>
      <c r="K160" s="680"/>
      <c r="L160" s="681"/>
      <c r="M160" s="554">
        <v>119</v>
      </c>
      <c r="N160" s="555"/>
      <c r="O160" s="556"/>
      <c r="P160" s="548">
        <f t="shared" si="2"/>
        <v>2437469.17</v>
      </c>
      <c r="Q160" s="549"/>
      <c r="R160" s="549"/>
      <c r="S160" s="549"/>
      <c r="T160" s="550"/>
      <c r="U160" s="548">
        <v>2437469.17</v>
      </c>
      <c r="V160" s="549"/>
      <c r="W160" s="549"/>
      <c r="X160" s="549"/>
      <c r="Y160" s="550"/>
      <c r="Z160" s="548"/>
      <c r="AA160" s="549"/>
      <c r="AB160" s="549"/>
      <c r="AC160" s="550"/>
      <c r="AD160" s="548"/>
      <c r="AE160" s="549"/>
      <c r="AF160" s="549"/>
      <c r="AG160" s="550"/>
      <c r="AH160" s="548"/>
      <c r="AI160" s="549"/>
      <c r="AJ160" s="549"/>
      <c r="AK160" s="550"/>
      <c r="AL160" s="548"/>
      <c r="AM160" s="549"/>
      <c r="AN160" s="549"/>
      <c r="AO160" s="550"/>
      <c r="AP160" s="548"/>
      <c r="AQ160" s="549"/>
      <c r="AR160" s="549"/>
      <c r="AS160" s="550"/>
      <c r="AT160" s="8"/>
      <c r="AU160" s="8"/>
    </row>
    <row r="161" spans="1:47" ht="25.5" customHeight="1">
      <c r="A161" s="574" t="s">
        <v>310</v>
      </c>
      <c r="B161" s="575"/>
      <c r="C161" s="575"/>
      <c r="D161" s="575"/>
      <c r="E161" s="575"/>
      <c r="F161" s="575"/>
      <c r="G161" s="575"/>
      <c r="H161" s="575"/>
      <c r="I161" s="576"/>
      <c r="J161" s="659">
        <v>220</v>
      </c>
      <c r="K161" s="660"/>
      <c r="L161" s="661"/>
      <c r="M161" s="554">
        <v>300</v>
      </c>
      <c r="N161" s="555"/>
      <c r="O161" s="556"/>
      <c r="P161" s="548">
        <f t="shared" si="2"/>
        <v>0</v>
      </c>
      <c r="Q161" s="549"/>
      <c r="R161" s="549"/>
      <c r="S161" s="549"/>
      <c r="T161" s="550"/>
      <c r="U161" s="548">
        <f>SUM(U162:Y166)</f>
        <v>0</v>
      </c>
      <c r="V161" s="549"/>
      <c r="W161" s="549"/>
      <c r="X161" s="549"/>
      <c r="Y161" s="550"/>
      <c r="Z161" s="548">
        <f>SUM(Z162:AC166)</f>
        <v>0</v>
      </c>
      <c r="AA161" s="549"/>
      <c r="AB161" s="549"/>
      <c r="AC161" s="550"/>
      <c r="AD161" s="548">
        <f>SUM(AD162:AG166)</f>
        <v>0</v>
      </c>
      <c r="AE161" s="549"/>
      <c r="AF161" s="549"/>
      <c r="AG161" s="550"/>
      <c r="AH161" s="548">
        <f>SUM(AH162:AK166)</f>
        <v>0</v>
      </c>
      <c r="AI161" s="549"/>
      <c r="AJ161" s="549"/>
      <c r="AK161" s="550"/>
      <c r="AL161" s="548">
        <f>SUM(AL162:AO166)</f>
        <v>0</v>
      </c>
      <c r="AM161" s="549"/>
      <c r="AN161" s="549"/>
      <c r="AO161" s="550"/>
      <c r="AP161" s="548">
        <f>SUM(AP162:AS166)</f>
        <v>0</v>
      </c>
      <c r="AQ161" s="549"/>
      <c r="AR161" s="549"/>
      <c r="AS161" s="550"/>
      <c r="AT161" s="8"/>
      <c r="AU161" s="8"/>
    </row>
    <row r="162" spans="1:47">
      <c r="A162" s="569" t="s">
        <v>311</v>
      </c>
      <c r="B162" s="570"/>
      <c r="C162" s="570"/>
      <c r="D162" s="570"/>
      <c r="E162" s="570"/>
      <c r="F162" s="570"/>
      <c r="G162" s="570"/>
      <c r="H162" s="570"/>
      <c r="I162" s="571"/>
      <c r="J162" s="651">
        <v>221</v>
      </c>
      <c r="K162" s="652"/>
      <c r="L162" s="653"/>
      <c r="M162" s="535">
        <v>321</v>
      </c>
      <c r="N162" s="572"/>
      <c r="O162" s="536"/>
      <c r="P162" s="557">
        <f t="shared" si="2"/>
        <v>0</v>
      </c>
      <c r="Q162" s="558"/>
      <c r="R162" s="558"/>
      <c r="S162" s="558"/>
      <c r="T162" s="559"/>
      <c r="U162" s="657"/>
      <c r="V162" s="602"/>
      <c r="W162" s="602"/>
      <c r="X162" s="602"/>
      <c r="Y162" s="603"/>
      <c r="Z162" s="557"/>
      <c r="AA162" s="558"/>
      <c r="AB162" s="558"/>
      <c r="AC162" s="559"/>
      <c r="AD162" s="557"/>
      <c r="AE162" s="558"/>
      <c r="AF162" s="558"/>
      <c r="AG162" s="559"/>
      <c r="AH162" s="557"/>
      <c r="AI162" s="558"/>
      <c r="AJ162" s="558"/>
      <c r="AK162" s="559"/>
      <c r="AL162" s="557"/>
      <c r="AM162" s="558"/>
      <c r="AN162" s="558"/>
      <c r="AO162" s="559"/>
      <c r="AP162" s="557"/>
      <c r="AQ162" s="558"/>
      <c r="AR162" s="558"/>
      <c r="AS162" s="559"/>
      <c r="AT162" s="8"/>
      <c r="AU162" s="8"/>
    </row>
    <row r="163" spans="1:47" ht="38.25" customHeight="1">
      <c r="A163" s="563" t="s">
        <v>312</v>
      </c>
      <c r="B163" s="564"/>
      <c r="C163" s="564"/>
      <c r="D163" s="564"/>
      <c r="E163" s="564"/>
      <c r="F163" s="564"/>
      <c r="G163" s="564"/>
      <c r="H163" s="564"/>
      <c r="I163" s="565"/>
      <c r="J163" s="654"/>
      <c r="K163" s="655"/>
      <c r="L163" s="656"/>
      <c r="M163" s="537"/>
      <c r="N163" s="573"/>
      <c r="O163" s="538"/>
      <c r="P163" s="560">
        <f t="shared" si="2"/>
        <v>0</v>
      </c>
      <c r="Q163" s="561"/>
      <c r="R163" s="561"/>
      <c r="S163" s="561"/>
      <c r="T163" s="562"/>
      <c r="U163" s="658"/>
      <c r="V163" s="604"/>
      <c r="W163" s="604"/>
      <c r="X163" s="604"/>
      <c r="Y163" s="605"/>
      <c r="Z163" s="560"/>
      <c r="AA163" s="561"/>
      <c r="AB163" s="561"/>
      <c r="AC163" s="562"/>
      <c r="AD163" s="560"/>
      <c r="AE163" s="561"/>
      <c r="AF163" s="561"/>
      <c r="AG163" s="562"/>
      <c r="AH163" s="560"/>
      <c r="AI163" s="561"/>
      <c r="AJ163" s="561"/>
      <c r="AK163" s="562"/>
      <c r="AL163" s="560"/>
      <c r="AM163" s="561"/>
      <c r="AN163" s="561"/>
      <c r="AO163" s="562"/>
      <c r="AP163" s="560"/>
      <c r="AQ163" s="561"/>
      <c r="AR163" s="561"/>
      <c r="AS163" s="562"/>
      <c r="AT163" s="8"/>
      <c r="AU163" s="8"/>
    </row>
    <row r="164" spans="1:47" s="492" customFormat="1" ht="39" customHeight="1">
      <c r="A164" s="670" t="s">
        <v>603</v>
      </c>
      <c r="B164" s="671"/>
      <c r="C164" s="671"/>
      <c r="D164" s="671"/>
      <c r="E164" s="671"/>
      <c r="F164" s="671"/>
      <c r="G164" s="671"/>
      <c r="H164" s="671"/>
      <c r="I164" s="672"/>
      <c r="J164" s="659">
        <v>222</v>
      </c>
      <c r="K164" s="660"/>
      <c r="L164" s="661"/>
      <c r="M164" s="659">
        <v>323</v>
      </c>
      <c r="N164" s="660"/>
      <c r="O164" s="661"/>
      <c r="P164" s="673">
        <f>SUM(U164:AS164)</f>
        <v>0</v>
      </c>
      <c r="Q164" s="674"/>
      <c r="R164" s="674"/>
      <c r="S164" s="674"/>
      <c r="T164" s="675"/>
      <c r="U164" s="676"/>
      <c r="V164" s="677"/>
      <c r="W164" s="677"/>
      <c r="X164" s="677"/>
      <c r="Y164" s="678"/>
      <c r="Z164" s="673"/>
      <c r="AA164" s="674"/>
      <c r="AB164" s="674"/>
      <c r="AC164" s="675"/>
      <c r="AD164" s="673"/>
      <c r="AE164" s="674"/>
      <c r="AF164" s="674"/>
      <c r="AG164" s="675"/>
      <c r="AH164" s="673"/>
      <c r="AI164" s="674"/>
      <c r="AJ164" s="674"/>
      <c r="AK164" s="675"/>
      <c r="AL164" s="673"/>
      <c r="AM164" s="674"/>
      <c r="AN164" s="674"/>
      <c r="AO164" s="675"/>
      <c r="AP164" s="673"/>
      <c r="AQ164" s="674"/>
      <c r="AR164" s="674"/>
      <c r="AS164" s="675"/>
      <c r="AT164" s="491"/>
      <c r="AU164" s="491"/>
    </row>
    <row r="165" spans="1:47">
      <c r="A165" s="574" t="s">
        <v>313</v>
      </c>
      <c r="B165" s="575"/>
      <c r="C165" s="575"/>
      <c r="D165" s="575"/>
      <c r="E165" s="575"/>
      <c r="F165" s="575"/>
      <c r="G165" s="575"/>
      <c r="H165" s="575"/>
      <c r="I165" s="576"/>
      <c r="J165" s="659">
        <v>223</v>
      </c>
      <c r="K165" s="660"/>
      <c r="L165" s="661"/>
      <c r="M165" s="554">
        <v>340</v>
      </c>
      <c r="N165" s="555"/>
      <c r="O165" s="556"/>
      <c r="P165" s="548">
        <f t="shared" si="2"/>
        <v>0</v>
      </c>
      <c r="Q165" s="549"/>
      <c r="R165" s="549"/>
      <c r="S165" s="549"/>
      <c r="T165" s="550"/>
      <c r="U165" s="566"/>
      <c r="V165" s="668"/>
      <c r="W165" s="668"/>
      <c r="X165" s="668"/>
      <c r="Y165" s="669"/>
      <c r="Z165" s="548"/>
      <c r="AA165" s="549"/>
      <c r="AB165" s="549"/>
      <c r="AC165" s="550"/>
      <c r="AD165" s="548"/>
      <c r="AE165" s="549"/>
      <c r="AF165" s="549"/>
      <c r="AG165" s="550"/>
      <c r="AH165" s="548"/>
      <c r="AI165" s="549"/>
      <c r="AJ165" s="549"/>
      <c r="AK165" s="550"/>
      <c r="AL165" s="548"/>
      <c r="AM165" s="549"/>
      <c r="AN165" s="549"/>
      <c r="AO165" s="550"/>
      <c r="AP165" s="548"/>
      <c r="AQ165" s="549"/>
      <c r="AR165" s="549"/>
      <c r="AS165" s="550"/>
      <c r="AT165" s="8"/>
      <c r="AU165" s="8"/>
    </row>
    <row r="166" spans="1:47">
      <c r="A166" s="574" t="s">
        <v>314</v>
      </c>
      <c r="B166" s="575"/>
      <c r="C166" s="575"/>
      <c r="D166" s="575"/>
      <c r="E166" s="575"/>
      <c r="F166" s="575"/>
      <c r="G166" s="575"/>
      <c r="H166" s="575"/>
      <c r="I166" s="576"/>
      <c r="J166" s="659">
        <v>224</v>
      </c>
      <c r="K166" s="660"/>
      <c r="L166" s="661"/>
      <c r="M166" s="554">
        <v>350</v>
      </c>
      <c r="N166" s="555"/>
      <c r="O166" s="556"/>
      <c r="P166" s="548">
        <f t="shared" si="2"/>
        <v>0</v>
      </c>
      <c r="Q166" s="549"/>
      <c r="R166" s="549"/>
      <c r="S166" s="549"/>
      <c r="T166" s="550"/>
      <c r="U166" s="566"/>
      <c r="V166" s="668"/>
      <c r="W166" s="668"/>
      <c r="X166" s="668"/>
      <c r="Y166" s="669"/>
      <c r="Z166" s="548"/>
      <c r="AA166" s="549"/>
      <c r="AB166" s="549"/>
      <c r="AC166" s="550"/>
      <c r="AD166" s="548"/>
      <c r="AE166" s="549"/>
      <c r="AF166" s="549"/>
      <c r="AG166" s="550"/>
      <c r="AH166" s="548"/>
      <c r="AI166" s="549"/>
      <c r="AJ166" s="549"/>
      <c r="AK166" s="550"/>
      <c r="AL166" s="548"/>
      <c r="AM166" s="549"/>
      <c r="AN166" s="549"/>
      <c r="AO166" s="550"/>
      <c r="AP166" s="548"/>
      <c r="AQ166" s="549"/>
      <c r="AR166" s="549"/>
      <c r="AS166" s="550"/>
      <c r="AT166" s="8"/>
      <c r="AU166" s="8"/>
    </row>
    <row r="167" spans="1:47" ht="27" customHeight="1">
      <c r="A167" s="574" t="s">
        <v>318</v>
      </c>
      <c r="B167" s="575"/>
      <c r="C167" s="575"/>
      <c r="D167" s="575"/>
      <c r="E167" s="575"/>
      <c r="F167" s="575"/>
      <c r="G167" s="575"/>
      <c r="H167" s="575"/>
      <c r="I167" s="576"/>
      <c r="J167" s="659">
        <v>230</v>
      </c>
      <c r="K167" s="660"/>
      <c r="L167" s="661"/>
      <c r="M167" s="554">
        <v>850</v>
      </c>
      <c r="N167" s="555"/>
      <c r="O167" s="556"/>
      <c r="P167" s="548">
        <f t="shared" si="2"/>
        <v>394630.57</v>
      </c>
      <c r="Q167" s="549"/>
      <c r="R167" s="549"/>
      <c r="S167" s="549"/>
      <c r="T167" s="550"/>
      <c r="U167" s="548">
        <f>SUM(U168:Y171)</f>
        <v>390630.57</v>
      </c>
      <c r="V167" s="549"/>
      <c r="W167" s="549"/>
      <c r="X167" s="549"/>
      <c r="Y167" s="550"/>
      <c r="Z167" s="548">
        <f>SUM(Z168:AC171)</f>
        <v>0</v>
      </c>
      <c r="AA167" s="549"/>
      <c r="AB167" s="549"/>
      <c r="AC167" s="550"/>
      <c r="AD167" s="548">
        <f>SUM(AD168:AG171)</f>
        <v>0</v>
      </c>
      <c r="AE167" s="549"/>
      <c r="AF167" s="549"/>
      <c r="AG167" s="550"/>
      <c r="AH167" s="548">
        <f>SUM(AH168:AK171)</f>
        <v>0</v>
      </c>
      <c r="AI167" s="549"/>
      <c r="AJ167" s="549"/>
      <c r="AK167" s="550"/>
      <c r="AL167" s="548">
        <f>SUM(AL168:AO171)</f>
        <v>4000</v>
      </c>
      <c r="AM167" s="549"/>
      <c r="AN167" s="549"/>
      <c r="AO167" s="550"/>
      <c r="AP167" s="548">
        <f>SUM(AP168:AS171)</f>
        <v>0</v>
      </c>
      <c r="AQ167" s="549"/>
      <c r="AR167" s="549"/>
      <c r="AS167" s="550"/>
      <c r="AT167" s="8"/>
      <c r="AU167" s="8"/>
    </row>
    <row r="168" spans="1:47">
      <c r="A168" s="569" t="s">
        <v>316</v>
      </c>
      <c r="B168" s="570"/>
      <c r="C168" s="570"/>
      <c r="D168" s="570"/>
      <c r="E168" s="570"/>
      <c r="F168" s="570"/>
      <c r="G168" s="570"/>
      <c r="H168" s="570"/>
      <c r="I168" s="571"/>
      <c r="J168" s="651">
        <v>231</v>
      </c>
      <c r="K168" s="652"/>
      <c r="L168" s="653"/>
      <c r="M168" s="535">
        <v>851</v>
      </c>
      <c r="N168" s="572"/>
      <c r="O168" s="536"/>
      <c r="P168" s="557">
        <f t="shared" si="2"/>
        <v>390171.53</v>
      </c>
      <c r="Q168" s="558"/>
      <c r="R168" s="558"/>
      <c r="S168" s="558"/>
      <c r="T168" s="559"/>
      <c r="U168" s="657">
        <f>390630.57-U171</f>
        <v>390171.53</v>
      </c>
      <c r="V168" s="602"/>
      <c r="W168" s="602"/>
      <c r="X168" s="602"/>
      <c r="Y168" s="603"/>
      <c r="Z168" s="557"/>
      <c r="AA168" s="558"/>
      <c r="AB168" s="558"/>
      <c r="AC168" s="559"/>
      <c r="AD168" s="557"/>
      <c r="AE168" s="558"/>
      <c r="AF168" s="558"/>
      <c r="AG168" s="559"/>
      <c r="AH168" s="557"/>
      <c r="AI168" s="558"/>
      <c r="AJ168" s="558"/>
      <c r="AK168" s="559"/>
      <c r="AL168" s="557"/>
      <c r="AM168" s="558"/>
      <c r="AN168" s="558"/>
      <c r="AO168" s="559"/>
      <c r="AP168" s="557"/>
      <c r="AQ168" s="558"/>
      <c r="AR168" s="558"/>
      <c r="AS168" s="559"/>
      <c r="AT168" s="8"/>
      <c r="AU168" s="8"/>
    </row>
    <row r="169" spans="1:47" ht="25.5" customHeight="1">
      <c r="A169" s="563" t="s">
        <v>319</v>
      </c>
      <c r="B169" s="564"/>
      <c r="C169" s="564"/>
      <c r="D169" s="564"/>
      <c r="E169" s="564"/>
      <c r="F169" s="564"/>
      <c r="G169" s="564"/>
      <c r="H169" s="564"/>
      <c r="I169" s="565"/>
      <c r="J169" s="654"/>
      <c r="K169" s="655"/>
      <c r="L169" s="656"/>
      <c r="M169" s="537"/>
      <c r="N169" s="573"/>
      <c r="O169" s="538"/>
      <c r="P169" s="560">
        <f t="shared" si="2"/>
        <v>0</v>
      </c>
      <c r="Q169" s="561"/>
      <c r="R169" s="561"/>
      <c r="S169" s="561"/>
      <c r="T169" s="562"/>
      <c r="U169" s="658"/>
      <c r="V169" s="604"/>
      <c r="W169" s="604"/>
      <c r="X169" s="604"/>
      <c r="Y169" s="605"/>
      <c r="Z169" s="560"/>
      <c r="AA169" s="561"/>
      <c r="AB169" s="561"/>
      <c r="AC169" s="562"/>
      <c r="AD169" s="560"/>
      <c r="AE169" s="561"/>
      <c r="AF169" s="561"/>
      <c r="AG169" s="562"/>
      <c r="AH169" s="560"/>
      <c r="AI169" s="561"/>
      <c r="AJ169" s="561"/>
      <c r="AK169" s="562"/>
      <c r="AL169" s="560"/>
      <c r="AM169" s="561"/>
      <c r="AN169" s="561"/>
      <c r="AO169" s="562"/>
      <c r="AP169" s="560"/>
      <c r="AQ169" s="561"/>
      <c r="AR169" s="561"/>
      <c r="AS169" s="562"/>
      <c r="AT169" s="8"/>
      <c r="AU169" s="8"/>
    </row>
    <row r="170" spans="1:47">
      <c r="A170" s="574" t="s">
        <v>320</v>
      </c>
      <c r="B170" s="575"/>
      <c r="C170" s="575"/>
      <c r="D170" s="575"/>
      <c r="E170" s="575"/>
      <c r="F170" s="575"/>
      <c r="G170" s="575"/>
      <c r="H170" s="575"/>
      <c r="I170" s="576"/>
      <c r="J170" s="659">
        <v>232</v>
      </c>
      <c r="K170" s="660"/>
      <c r="L170" s="661"/>
      <c r="M170" s="554">
        <v>852</v>
      </c>
      <c r="N170" s="555"/>
      <c r="O170" s="556"/>
      <c r="P170" s="548">
        <f t="shared" si="2"/>
        <v>4000</v>
      </c>
      <c r="Q170" s="549"/>
      <c r="R170" s="549"/>
      <c r="S170" s="549"/>
      <c r="T170" s="550"/>
      <c r="U170" s="566"/>
      <c r="V170" s="668"/>
      <c r="W170" s="668"/>
      <c r="X170" s="668"/>
      <c r="Y170" s="669"/>
      <c r="Z170" s="548"/>
      <c r="AA170" s="549"/>
      <c r="AB170" s="549"/>
      <c r="AC170" s="550"/>
      <c r="AD170" s="548"/>
      <c r="AE170" s="549"/>
      <c r="AF170" s="549"/>
      <c r="AG170" s="550"/>
      <c r="AH170" s="548"/>
      <c r="AI170" s="549"/>
      <c r="AJ170" s="549"/>
      <c r="AK170" s="550"/>
      <c r="AL170" s="548">
        <v>4000</v>
      </c>
      <c r="AM170" s="549"/>
      <c r="AN170" s="549"/>
      <c r="AO170" s="550"/>
      <c r="AP170" s="548"/>
      <c r="AQ170" s="549"/>
      <c r="AR170" s="549"/>
      <c r="AS170" s="550"/>
      <c r="AT170" s="8"/>
      <c r="AU170" s="8"/>
    </row>
    <row r="171" spans="1:47" ht="12.75" customHeight="1">
      <c r="A171" s="574" t="s">
        <v>321</v>
      </c>
      <c r="B171" s="575"/>
      <c r="C171" s="575"/>
      <c r="D171" s="575"/>
      <c r="E171" s="575"/>
      <c r="F171" s="575"/>
      <c r="G171" s="575"/>
      <c r="H171" s="575"/>
      <c r="I171" s="576"/>
      <c r="J171" s="659">
        <v>233</v>
      </c>
      <c r="K171" s="660"/>
      <c r="L171" s="661"/>
      <c r="M171" s="554">
        <v>853</v>
      </c>
      <c r="N171" s="555"/>
      <c r="O171" s="556"/>
      <c r="P171" s="548">
        <f t="shared" si="2"/>
        <v>459.04</v>
      </c>
      <c r="Q171" s="549"/>
      <c r="R171" s="549"/>
      <c r="S171" s="549"/>
      <c r="T171" s="550"/>
      <c r="U171" s="566">
        <v>459.04</v>
      </c>
      <c r="V171" s="668"/>
      <c r="W171" s="668"/>
      <c r="X171" s="668"/>
      <c r="Y171" s="669"/>
      <c r="Z171" s="548"/>
      <c r="AA171" s="549"/>
      <c r="AB171" s="549"/>
      <c r="AC171" s="550"/>
      <c r="AD171" s="548"/>
      <c r="AE171" s="549"/>
      <c r="AF171" s="549"/>
      <c r="AG171" s="550"/>
      <c r="AH171" s="548"/>
      <c r="AI171" s="549"/>
      <c r="AJ171" s="549"/>
      <c r="AK171" s="550"/>
      <c r="AL171" s="548"/>
      <c r="AM171" s="549"/>
      <c r="AN171" s="549"/>
      <c r="AO171" s="550"/>
      <c r="AP171" s="548"/>
      <c r="AQ171" s="549"/>
      <c r="AR171" s="549"/>
      <c r="AS171" s="550"/>
      <c r="AT171" s="8"/>
      <c r="AU171" s="8"/>
    </row>
    <row r="172" spans="1:47" ht="22.5" customHeight="1">
      <c r="A172" s="574" t="s">
        <v>401</v>
      </c>
      <c r="B172" s="575"/>
      <c r="C172" s="575"/>
      <c r="D172" s="575"/>
      <c r="E172" s="575"/>
      <c r="F172" s="575"/>
      <c r="G172" s="575"/>
      <c r="H172" s="575"/>
      <c r="I172" s="576"/>
      <c r="J172" s="659">
        <v>250</v>
      </c>
      <c r="K172" s="660"/>
      <c r="L172" s="661"/>
      <c r="M172" s="554">
        <v>244</v>
      </c>
      <c r="N172" s="555"/>
      <c r="O172" s="556"/>
      <c r="P172" s="548">
        <f t="shared" ref="P172" si="3">SUM(U172:AS172)</f>
        <v>3584822.32</v>
      </c>
      <c r="Q172" s="549"/>
      <c r="R172" s="549"/>
      <c r="S172" s="549"/>
      <c r="T172" s="550"/>
      <c r="U172" s="548">
        <v>467258.1</v>
      </c>
      <c r="V172" s="549"/>
      <c r="W172" s="549"/>
      <c r="X172" s="549"/>
      <c r="Y172" s="550"/>
      <c r="Z172" s="548"/>
      <c r="AA172" s="549"/>
      <c r="AB172" s="549"/>
      <c r="AC172" s="550"/>
      <c r="AD172" s="548"/>
      <c r="AE172" s="549"/>
      <c r="AF172" s="549"/>
      <c r="AG172" s="550"/>
      <c r="AH172" s="548"/>
      <c r="AI172" s="549"/>
      <c r="AJ172" s="549"/>
      <c r="AK172" s="550"/>
      <c r="AL172" s="548">
        <v>3117564.2199999997</v>
      </c>
      <c r="AM172" s="549"/>
      <c r="AN172" s="549"/>
      <c r="AO172" s="550"/>
      <c r="AP172" s="548"/>
      <c r="AQ172" s="549"/>
      <c r="AR172" s="549"/>
      <c r="AS172" s="550"/>
      <c r="AT172" s="8"/>
      <c r="AU172" s="8"/>
    </row>
    <row r="173" spans="1:47" ht="25.5" customHeight="1">
      <c r="A173" s="574" t="s">
        <v>322</v>
      </c>
      <c r="B173" s="575"/>
      <c r="C173" s="575"/>
      <c r="D173" s="575"/>
      <c r="E173" s="575"/>
      <c r="F173" s="575"/>
      <c r="G173" s="575"/>
      <c r="H173" s="575"/>
      <c r="I173" s="576"/>
      <c r="J173" s="659">
        <v>260</v>
      </c>
      <c r="K173" s="660"/>
      <c r="L173" s="661"/>
      <c r="M173" s="508" t="s">
        <v>49</v>
      </c>
      <c r="N173" s="509"/>
      <c r="O173" s="510"/>
      <c r="P173" s="548">
        <f t="shared" si="2"/>
        <v>1658544.62</v>
      </c>
      <c r="Q173" s="549"/>
      <c r="R173" s="549"/>
      <c r="S173" s="549"/>
      <c r="T173" s="550"/>
      <c r="U173" s="548">
        <f>U174</f>
        <v>1120133.8399999999</v>
      </c>
      <c r="V173" s="549"/>
      <c r="W173" s="549"/>
      <c r="X173" s="549"/>
      <c r="Y173" s="550"/>
      <c r="Z173" s="548">
        <f>Z174</f>
        <v>0</v>
      </c>
      <c r="AA173" s="549"/>
      <c r="AB173" s="549"/>
      <c r="AC173" s="550"/>
      <c r="AD173" s="548">
        <f>AD174</f>
        <v>0</v>
      </c>
      <c r="AE173" s="549"/>
      <c r="AF173" s="549"/>
      <c r="AG173" s="550"/>
      <c r="AH173" s="548">
        <f>AH174</f>
        <v>0</v>
      </c>
      <c r="AI173" s="549"/>
      <c r="AJ173" s="549"/>
      <c r="AK173" s="550"/>
      <c r="AL173" s="548">
        <f>AL174</f>
        <v>538410.78000000026</v>
      </c>
      <c r="AM173" s="549"/>
      <c r="AN173" s="549"/>
      <c r="AO173" s="550"/>
      <c r="AP173" s="548">
        <f>AP174</f>
        <v>0</v>
      </c>
      <c r="AQ173" s="549"/>
      <c r="AR173" s="549"/>
      <c r="AS173" s="550"/>
      <c r="AT173" s="8"/>
      <c r="AU173" s="8"/>
    </row>
    <row r="174" spans="1:47">
      <c r="A174" s="569" t="s">
        <v>316</v>
      </c>
      <c r="B174" s="570"/>
      <c r="C174" s="570"/>
      <c r="D174" s="570"/>
      <c r="E174" s="570"/>
      <c r="F174" s="570"/>
      <c r="G174" s="570"/>
      <c r="H174" s="570"/>
      <c r="I174" s="571"/>
      <c r="J174" s="651">
        <v>261</v>
      </c>
      <c r="K174" s="652"/>
      <c r="L174" s="653"/>
      <c r="M174" s="535">
        <v>244</v>
      </c>
      <c r="N174" s="572"/>
      <c r="O174" s="536"/>
      <c r="P174" s="557">
        <f t="shared" si="2"/>
        <v>1658544.62</v>
      </c>
      <c r="Q174" s="558"/>
      <c r="R174" s="558"/>
      <c r="S174" s="558"/>
      <c r="T174" s="559"/>
      <c r="U174" s="657">
        <f>1562674+24717.94-U172</f>
        <v>1120133.8399999999</v>
      </c>
      <c r="V174" s="602"/>
      <c r="W174" s="602"/>
      <c r="X174" s="602"/>
      <c r="Y174" s="603"/>
      <c r="Z174" s="557"/>
      <c r="AA174" s="558"/>
      <c r="AB174" s="558"/>
      <c r="AC174" s="559"/>
      <c r="AD174" s="557"/>
      <c r="AE174" s="558"/>
      <c r="AF174" s="558"/>
      <c r="AG174" s="559"/>
      <c r="AH174" s="557"/>
      <c r="AI174" s="558"/>
      <c r="AJ174" s="558"/>
      <c r="AK174" s="559"/>
      <c r="AL174" s="557">
        <v>538410.78000000026</v>
      </c>
      <c r="AM174" s="558"/>
      <c r="AN174" s="558"/>
      <c r="AO174" s="559"/>
      <c r="AP174" s="557"/>
      <c r="AQ174" s="558"/>
      <c r="AR174" s="558"/>
      <c r="AS174" s="559"/>
      <c r="AT174" s="8"/>
      <c r="AU174" s="8"/>
    </row>
    <row r="175" spans="1:47" ht="38.25" customHeight="1">
      <c r="A175" s="563" t="s">
        <v>323</v>
      </c>
      <c r="B175" s="564"/>
      <c r="C175" s="564"/>
      <c r="D175" s="564"/>
      <c r="E175" s="564"/>
      <c r="F175" s="564"/>
      <c r="G175" s="564"/>
      <c r="H175" s="564"/>
      <c r="I175" s="565"/>
      <c r="J175" s="654"/>
      <c r="K175" s="655"/>
      <c r="L175" s="656"/>
      <c r="M175" s="537"/>
      <c r="N175" s="573"/>
      <c r="O175" s="538"/>
      <c r="P175" s="560">
        <f t="shared" si="2"/>
        <v>0</v>
      </c>
      <c r="Q175" s="561"/>
      <c r="R175" s="561"/>
      <c r="S175" s="561"/>
      <c r="T175" s="562"/>
      <c r="U175" s="658"/>
      <c r="V175" s="604"/>
      <c r="W175" s="604"/>
      <c r="X175" s="604"/>
      <c r="Y175" s="605"/>
      <c r="Z175" s="560"/>
      <c r="AA175" s="561"/>
      <c r="AB175" s="561"/>
      <c r="AC175" s="562"/>
      <c r="AD175" s="560"/>
      <c r="AE175" s="561"/>
      <c r="AF175" s="561"/>
      <c r="AG175" s="562"/>
      <c r="AH175" s="560"/>
      <c r="AI175" s="561"/>
      <c r="AJ175" s="561"/>
      <c r="AK175" s="562"/>
      <c r="AL175" s="560"/>
      <c r="AM175" s="561"/>
      <c r="AN175" s="561"/>
      <c r="AO175" s="562"/>
      <c r="AP175" s="560"/>
      <c r="AQ175" s="561"/>
      <c r="AR175" s="561"/>
      <c r="AS175" s="562"/>
      <c r="AT175" s="8"/>
      <c r="AU175" s="8"/>
    </row>
    <row r="176" spans="1:47">
      <c r="A176" s="574" t="s">
        <v>315</v>
      </c>
      <c r="B176" s="575"/>
      <c r="C176" s="575"/>
      <c r="D176" s="575"/>
      <c r="E176" s="575"/>
      <c r="F176" s="575"/>
      <c r="G176" s="575"/>
      <c r="H176" s="575"/>
      <c r="I176" s="576"/>
      <c r="J176" s="659">
        <v>270</v>
      </c>
      <c r="K176" s="660"/>
      <c r="L176" s="661"/>
      <c r="M176" s="554">
        <v>830</v>
      </c>
      <c r="N176" s="555"/>
      <c r="O176" s="556"/>
      <c r="P176" s="548">
        <f>SUM(U176:AS176)</f>
        <v>0</v>
      </c>
      <c r="Q176" s="549"/>
      <c r="R176" s="549"/>
      <c r="S176" s="549"/>
      <c r="T176" s="550"/>
      <c r="U176" s="548">
        <f>U177</f>
        <v>0</v>
      </c>
      <c r="V176" s="549"/>
      <c r="W176" s="549"/>
      <c r="X176" s="549"/>
      <c r="Y176" s="550"/>
      <c r="Z176" s="548">
        <f>Z177</f>
        <v>0</v>
      </c>
      <c r="AA176" s="549"/>
      <c r="AB176" s="549"/>
      <c r="AC176" s="550"/>
      <c r="AD176" s="548">
        <f>AD177</f>
        <v>0</v>
      </c>
      <c r="AE176" s="549"/>
      <c r="AF176" s="549"/>
      <c r="AG176" s="550"/>
      <c r="AH176" s="548">
        <f>AH177</f>
        <v>0</v>
      </c>
      <c r="AI176" s="549"/>
      <c r="AJ176" s="549"/>
      <c r="AK176" s="550"/>
      <c r="AL176" s="548">
        <f>AL177</f>
        <v>0</v>
      </c>
      <c r="AM176" s="549"/>
      <c r="AN176" s="549"/>
      <c r="AO176" s="550"/>
      <c r="AP176" s="548">
        <f>AP177</f>
        <v>0</v>
      </c>
      <c r="AQ176" s="549"/>
      <c r="AR176" s="549"/>
      <c r="AS176" s="550"/>
      <c r="AT176" s="8"/>
      <c r="AU176" s="8"/>
    </row>
    <row r="177" spans="1:47">
      <c r="A177" s="569" t="s">
        <v>316</v>
      </c>
      <c r="B177" s="570"/>
      <c r="C177" s="570"/>
      <c r="D177" s="570"/>
      <c r="E177" s="570"/>
      <c r="F177" s="570"/>
      <c r="G177" s="570"/>
      <c r="H177" s="570"/>
      <c r="I177" s="571"/>
      <c r="J177" s="651">
        <v>271</v>
      </c>
      <c r="K177" s="652"/>
      <c r="L177" s="653"/>
      <c r="M177" s="535">
        <v>831</v>
      </c>
      <c r="N177" s="572"/>
      <c r="O177" s="536"/>
      <c r="P177" s="557">
        <f>SUM(U177:AS177)</f>
        <v>0</v>
      </c>
      <c r="Q177" s="558"/>
      <c r="R177" s="558"/>
      <c r="S177" s="558"/>
      <c r="T177" s="559"/>
      <c r="U177" s="657"/>
      <c r="V177" s="602"/>
      <c r="W177" s="602"/>
      <c r="X177" s="602"/>
      <c r="Y177" s="603"/>
      <c r="Z177" s="557"/>
      <c r="AA177" s="558"/>
      <c r="AB177" s="558"/>
      <c r="AC177" s="559"/>
      <c r="AD177" s="557"/>
      <c r="AE177" s="558"/>
      <c r="AF177" s="558"/>
      <c r="AG177" s="559"/>
      <c r="AH177" s="557"/>
      <c r="AI177" s="558"/>
      <c r="AJ177" s="558"/>
      <c r="AK177" s="559"/>
      <c r="AL177" s="557"/>
      <c r="AM177" s="558"/>
      <c r="AN177" s="558"/>
      <c r="AO177" s="559"/>
      <c r="AP177" s="557"/>
      <c r="AQ177" s="558"/>
      <c r="AR177" s="558"/>
      <c r="AS177" s="559"/>
      <c r="AT177" s="8"/>
      <c r="AU177" s="8"/>
    </row>
    <row r="178" spans="1:47" ht="114" customHeight="1">
      <c r="A178" s="563" t="s">
        <v>317</v>
      </c>
      <c r="B178" s="564"/>
      <c r="C178" s="564"/>
      <c r="D178" s="564"/>
      <c r="E178" s="564"/>
      <c r="F178" s="564"/>
      <c r="G178" s="564"/>
      <c r="H178" s="564"/>
      <c r="I178" s="565"/>
      <c r="J178" s="654"/>
      <c r="K178" s="655"/>
      <c r="L178" s="656"/>
      <c r="M178" s="537"/>
      <c r="N178" s="573"/>
      <c r="O178" s="538"/>
      <c r="P178" s="560">
        <f>SUM(U178:AS178)</f>
        <v>0</v>
      </c>
      <c r="Q178" s="561"/>
      <c r="R178" s="561"/>
      <c r="S178" s="561"/>
      <c r="T178" s="562"/>
      <c r="U178" s="658"/>
      <c r="V178" s="604"/>
      <c r="W178" s="604"/>
      <c r="X178" s="604"/>
      <c r="Y178" s="605"/>
      <c r="Z178" s="560"/>
      <c r="AA178" s="561"/>
      <c r="AB178" s="561"/>
      <c r="AC178" s="562"/>
      <c r="AD178" s="560"/>
      <c r="AE178" s="561"/>
      <c r="AF178" s="561"/>
      <c r="AG178" s="562"/>
      <c r="AH178" s="560"/>
      <c r="AI178" s="561"/>
      <c r="AJ178" s="561"/>
      <c r="AK178" s="562"/>
      <c r="AL178" s="560"/>
      <c r="AM178" s="561"/>
      <c r="AN178" s="561"/>
      <c r="AO178" s="562"/>
      <c r="AP178" s="560"/>
      <c r="AQ178" s="561"/>
      <c r="AR178" s="561"/>
      <c r="AS178" s="562"/>
      <c r="AT178" s="8"/>
      <c r="AU178" s="8"/>
    </row>
    <row r="179" spans="1:47" s="10" customFormat="1">
      <c r="A179" s="551" t="s">
        <v>51</v>
      </c>
      <c r="B179" s="552"/>
      <c r="C179" s="552"/>
      <c r="D179" s="552"/>
      <c r="E179" s="552"/>
      <c r="F179" s="552"/>
      <c r="G179" s="552"/>
      <c r="H179" s="552"/>
      <c r="I179" s="553"/>
      <c r="J179" s="659">
        <v>500</v>
      </c>
      <c r="K179" s="660"/>
      <c r="L179" s="661"/>
      <c r="M179" s="508" t="s">
        <v>49</v>
      </c>
      <c r="N179" s="509"/>
      <c r="O179" s="510"/>
      <c r="P179" s="548">
        <f t="shared" si="2"/>
        <v>0</v>
      </c>
      <c r="Q179" s="549"/>
      <c r="R179" s="549"/>
      <c r="S179" s="549"/>
      <c r="T179" s="550"/>
      <c r="U179" s="566"/>
      <c r="V179" s="668"/>
      <c r="W179" s="668"/>
      <c r="X179" s="668"/>
      <c r="Y179" s="669"/>
      <c r="Z179" s="548"/>
      <c r="AA179" s="549"/>
      <c r="AB179" s="549"/>
      <c r="AC179" s="550"/>
      <c r="AD179" s="548"/>
      <c r="AE179" s="549"/>
      <c r="AF179" s="549"/>
      <c r="AG179" s="550"/>
      <c r="AH179" s="548"/>
      <c r="AI179" s="549"/>
      <c r="AJ179" s="549"/>
      <c r="AK179" s="550"/>
      <c r="AL179" s="548"/>
      <c r="AM179" s="549"/>
      <c r="AN179" s="549"/>
      <c r="AO179" s="550"/>
      <c r="AP179" s="548"/>
      <c r="AQ179" s="549"/>
      <c r="AR179" s="549"/>
      <c r="AS179" s="550"/>
      <c r="AT179" s="9"/>
      <c r="AU179" s="9"/>
    </row>
    <row r="180" spans="1:47">
      <c r="A180" s="551" t="s">
        <v>52</v>
      </c>
      <c r="B180" s="552"/>
      <c r="C180" s="552"/>
      <c r="D180" s="552"/>
      <c r="E180" s="552"/>
      <c r="F180" s="552"/>
      <c r="G180" s="552"/>
      <c r="H180" s="552"/>
      <c r="I180" s="553"/>
      <c r="J180" s="659">
        <v>600</v>
      </c>
      <c r="K180" s="660"/>
      <c r="L180" s="661"/>
      <c r="M180" s="508" t="s">
        <v>49</v>
      </c>
      <c r="N180" s="509"/>
      <c r="O180" s="510"/>
      <c r="P180" s="548">
        <f>SUM(U180:AS180)</f>
        <v>0</v>
      </c>
      <c r="Q180" s="549"/>
      <c r="R180" s="549"/>
      <c r="S180" s="549"/>
      <c r="T180" s="550"/>
      <c r="U180" s="548">
        <f>U179+U139-U151</f>
        <v>0</v>
      </c>
      <c r="V180" s="549"/>
      <c r="W180" s="549"/>
      <c r="X180" s="549"/>
      <c r="Y180" s="550"/>
      <c r="Z180" s="548">
        <f>Z179+Z139-Z151</f>
        <v>0</v>
      </c>
      <c r="AA180" s="549"/>
      <c r="AB180" s="549"/>
      <c r="AC180" s="550"/>
      <c r="AD180" s="548">
        <f>AD179+AD139-AD151</f>
        <v>0</v>
      </c>
      <c r="AE180" s="549"/>
      <c r="AF180" s="549"/>
      <c r="AG180" s="550"/>
      <c r="AH180" s="548">
        <f>AH179+AH139-AH151</f>
        <v>0</v>
      </c>
      <c r="AI180" s="549"/>
      <c r="AJ180" s="549"/>
      <c r="AK180" s="550"/>
      <c r="AL180" s="548">
        <f>AL179+AL139-AL151</f>
        <v>0</v>
      </c>
      <c r="AM180" s="549"/>
      <c r="AN180" s="549"/>
      <c r="AO180" s="550"/>
      <c r="AP180" s="548">
        <f>AP179+AP139-AP151</f>
        <v>0</v>
      </c>
      <c r="AQ180" s="549"/>
      <c r="AR180" s="549"/>
      <c r="AS180" s="550"/>
      <c r="AT180" s="8"/>
      <c r="AU180" s="8"/>
    </row>
    <row r="181" spans="1:47" ht="12.75" hidden="1" customHeight="1">
      <c r="A181" s="519" t="s">
        <v>23</v>
      </c>
      <c r="B181" s="519"/>
      <c r="C181" s="519"/>
      <c r="D181" s="519"/>
      <c r="E181" s="519"/>
      <c r="F181" s="519"/>
      <c r="G181" s="519"/>
      <c r="H181" s="519"/>
      <c r="I181" s="519"/>
      <c r="J181" s="587" t="s">
        <v>40</v>
      </c>
      <c r="K181" s="587"/>
      <c r="L181" s="587"/>
      <c r="M181" s="587" t="s">
        <v>41</v>
      </c>
      <c r="N181" s="587"/>
      <c r="O181" s="587"/>
      <c r="P181" s="586" t="s">
        <v>79</v>
      </c>
      <c r="Q181" s="586"/>
      <c r="R181" s="586"/>
      <c r="S181" s="586"/>
      <c r="T181" s="586"/>
      <c r="U181" s="586"/>
      <c r="V181" s="586"/>
      <c r="W181" s="586"/>
      <c r="X181" s="586"/>
      <c r="Y181" s="586"/>
      <c r="Z181" s="586"/>
      <c r="AA181" s="586"/>
      <c r="AB181" s="586"/>
      <c r="AC181" s="586"/>
      <c r="AD181" s="586"/>
      <c r="AE181" s="586"/>
      <c r="AF181" s="586"/>
      <c r="AG181" s="586"/>
      <c r="AH181" s="586"/>
      <c r="AI181" s="586"/>
      <c r="AJ181" s="586"/>
      <c r="AK181" s="586"/>
      <c r="AL181" s="586"/>
      <c r="AM181" s="586"/>
      <c r="AN181" s="586"/>
      <c r="AO181" s="586"/>
      <c r="AP181" s="586"/>
      <c r="AQ181" s="586"/>
      <c r="AR181" s="586"/>
      <c r="AS181" s="586"/>
    </row>
    <row r="182" spans="1:47" ht="12.75" hidden="1" customHeight="1">
      <c r="A182" s="519"/>
      <c r="B182" s="519"/>
      <c r="C182" s="519"/>
      <c r="D182" s="519"/>
      <c r="E182" s="519"/>
      <c r="F182" s="519"/>
      <c r="G182" s="519"/>
      <c r="H182" s="519"/>
      <c r="I182" s="519"/>
      <c r="J182" s="587"/>
      <c r="K182" s="587"/>
      <c r="L182" s="587"/>
      <c r="M182" s="587"/>
      <c r="N182" s="587"/>
      <c r="O182" s="587"/>
      <c r="P182" s="586" t="s">
        <v>42</v>
      </c>
      <c r="Q182" s="586"/>
      <c r="R182" s="586"/>
      <c r="S182" s="586"/>
      <c r="T182" s="586"/>
      <c r="U182" s="586" t="s">
        <v>28</v>
      </c>
      <c r="V182" s="586"/>
      <c r="W182" s="586"/>
      <c r="X182" s="586"/>
      <c r="Y182" s="586"/>
      <c r="Z182" s="586"/>
      <c r="AA182" s="586"/>
      <c r="AB182" s="586"/>
      <c r="AC182" s="586"/>
      <c r="AD182" s="586"/>
      <c r="AE182" s="586"/>
      <c r="AF182" s="586"/>
      <c r="AG182" s="586"/>
      <c r="AH182" s="586"/>
      <c r="AI182" s="586"/>
      <c r="AJ182" s="586"/>
      <c r="AK182" s="586"/>
      <c r="AL182" s="586"/>
      <c r="AM182" s="586"/>
      <c r="AN182" s="586"/>
      <c r="AO182" s="586"/>
      <c r="AP182" s="586"/>
      <c r="AQ182" s="586"/>
      <c r="AR182" s="586"/>
      <c r="AS182" s="586"/>
    </row>
    <row r="183" spans="1:47" ht="79.5" hidden="1" customHeight="1">
      <c r="A183" s="519"/>
      <c r="B183" s="519"/>
      <c r="C183" s="519"/>
      <c r="D183" s="519"/>
      <c r="E183" s="519"/>
      <c r="F183" s="519"/>
      <c r="G183" s="519"/>
      <c r="H183" s="519"/>
      <c r="I183" s="519"/>
      <c r="J183" s="587"/>
      <c r="K183" s="587"/>
      <c r="L183" s="587"/>
      <c r="M183" s="587"/>
      <c r="N183" s="587"/>
      <c r="O183" s="587"/>
      <c r="P183" s="586"/>
      <c r="Q183" s="586"/>
      <c r="R183" s="586"/>
      <c r="S183" s="586"/>
      <c r="T183" s="586"/>
      <c r="U183" s="587" t="s">
        <v>325</v>
      </c>
      <c r="V183" s="587"/>
      <c r="W183" s="587"/>
      <c r="X183" s="587"/>
      <c r="Y183" s="587"/>
      <c r="Z183" s="587" t="s">
        <v>43</v>
      </c>
      <c r="AA183" s="587"/>
      <c r="AB183" s="587"/>
      <c r="AC183" s="587"/>
      <c r="AD183" s="587" t="s">
        <v>44</v>
      </c>
      <c r="AE183" s="587"/>
      <c r="AF183" s="587"/>
      <c r="AG183" s="587"/>
      <c r="AH183" s="587" t="s">
        <v>45</v>
      </c>
      <c r="AI183" s="587"/>
      <c r="AJ183" s="587"/>
      <c r="AK183" s="587"/>
      <c r="AL183" s="587" t="s">
        <v>46</v>
      </c>
      <c r="AM183" s="587"/>
      <c r="AN183" s="587"/>
      <c r="AO183" s="587"/>
      <c r="AP183" s="587"/>
      <c r="AQ183" s="587"/>
      <c r="AR183" s="587"/>
      <c r="AS183" s="587"/>
    </row>
    <row r="184" spans="1:47" ht="32.25" hidden="1" customHeight="1">
      <c r="A184" s="519"/>
      <c r="B184" s="519"/>
      <c r="C184" s="519"/>
      <c r="D184" s="519"/>
      <c r="E184" s="519"/>
      <c r="F184" s="519"/>
      <c r="G184" s="519"/>
      <c r="H184" s="519"/>
      <c r="I184" s="519"/>
      <c r="J184" s="587"/>
      <c r="K184" s="587"/>
      <c r="L184" s="587"/>
      <c r="M184" s="587"/>
      <c r="N184" s="587"/>
      <c r="O184" s="587"/>
      <c r="P184" s="586"/>
      <c r="Q184" s="586"/>
      <c r="R184" s="586"/>
      <c r="S184" s="586"/>
      <c r="T184" s="586"/>
      <c r="U184" s="587"/>
      <c r="V184" s="587"/>
      <c r="W184" s="587"/>
      <c r="X184" s="587"/>
      <c r="Y184" s="587"/>
      <c r="Z184" s="587"/>
      <c r="AA184" s="587"/>
      <c r="AB184" s="587"/>
      <c r="AC184" s="587"/>
      <c r="AD184" s="587"/>
      <c r="AE184" s="587"/>
      <c r="AF184" s="587"/>
      <c r="AG184" s="587"/>
      <c r="AH184" s="587"/>
      <c r="AI184" s="587"/>
      <c r="AJ184" s="587"/>
      <c r="AK184" s="587"/>
      <c r="AL184" s="587" t="s">
        <v>42</v>
      </c>
      <c r="AM184" s="587"/>
      <c r="AN184" s="587"/>
      <c r="AO184" s="587"/>
      <c r="AP184" s="587" t="s">
        <v>47</v>
      </c>
      <c r="AQ184" s="587"/>
      <c r="AR184" s="587"/>
      <c r="AS184" s="587"/>
    </row>
    <row r="185" spans="1:47" ht="16.149999999999999" hidden="1" customHeight="1">
      <c r="A185" s="579">
        <v>1</v>
      </c>
      <c r="B185" s="580"/>
      <c r="C185" s="580"/>
      <c r="D185" s="580"/>
      <c r="E185" s="580"/>
      <c r="F185" s="580"/>
      <c r="G185" s="580"/>
      <c r="H185" s="580"/>
      <c r="I185" s="581"/>
      <c r="J185" s="579">
        <v>2</v>
      </c>
      <c r="K185" s="580"/>
      <c r="L185" s="580"/>
      <c r="M185" s="580">
        <v>3</v>
      </c>
      <c r="N185" s="580"/>
      <c r="O185" s="580"/>
      <c r="P185" s="580">
        <v>4</v>
      </c>
      <c r="Q185" s="580"/>
      <c r="R185" s="580"/>
      <c r="S185" s="580"/>
      <c r="T185" s="580"/>
      <c r="U185" s="580">
        <v>5</v>
      </c>
      <c r="V185" s="580"/>
      <c r="W185" s="580"/>
      <c r="X185" s="580"/>
      <c r="Y185" s="581"/>
      <c r="Z185" s="579">
        <v>6</v>
      </c>
      <c r="AA185" s="580"/>
      <c r="AB185" s="580"/>
      <c r="AC185" s="581"/>
      <c r="AD185" s="579">
        <v>7</v>
      </c>
      <c r="AE185" s="580"/>
      <c r="AF185" s="580"/>
      <c r="AG185" s="581"/>
      <c r="AH185" s="579">
        <v>8</v>
      </c>
      <c r="AI185" s="580"/>
      <c r="AJ185" s="580"/>
      <c r="AK185" s="581"/>
      <c r="AL185" s="579">
        <v>9</v>
      </c>
      <c r="AM185" s="580"/>
      <c r="AN185" s="580"/>
      <c r="AO185" s="581"/>
      <c r="AP185" s="579">
        <v>10</v>
      </c>
      <c r="AQ185" s="580"/>
      <c r="AR185" s="580"/>
      <c r="AS185" s="581"/>
    </row>
    <row r="186" spans="1:47" s="2" customFormat="1" ht="16.149999999999999" hidden="1" customHeight="1">
      <c r="A186" s="582">
        <v>2019</v>
      </c>
      <c r="B186" s="583"/>
      <c r="C186" s="583"/>
      <c r="D186" s="583"/>
      <c r="E186" s="583"/>
      <c r="F186" s="583"/>
      <c r="G186" s="583"/>
      <c r="H186" s="583"/>
      <c r="I186" s="583"/>
      <c r="J186" s="583"/>
      <c r="K186" s="583"/>
      <c r="L186" s="583"/>
      <c r="M186" s="583"/>
      <c r="N186" s="583"/>
      <c r="O186" s="583"/>
      <c r="P186" s="583"/>
      <c r="Q186" s="583"/>
      <c r="R186" s="583"/>
      <c r="S186" s="583"/>
      <c r="T186" s="583"/>
      <c r="U186" s="583"/>
      <c r="V186" s="583"/>
      <c r="W186" s="583"/>
      <c r="X186" s="583"/>
      <c r="Y186" s="583"/>
      <c r="Z186" s="583"/>
      <c r="AA186" s="583"/>
      <c r="AB186" s="583"/>
      <c r="AC186" s="583"/>
      <c r="AD186" s="583"/>
      <c r="AE186" s="583"/>
      <c r="AF186" s="583"/>
      <c r="AG186" s="583"/>
      <c r="AH186" s="583"/>
      <c r="AI186" s="583"/>
      <c r="AJ186" s="583"/>
      <c r="AK186" s="583"/>
      <c r="AL186" s="583"/>
      <c r="AM186" s="583"/>
      <c r="AN186" s="583"/>
      <c r="AO186" s="583"/>
      <c r="AP186" s="583"/>
      <c r="AQ186" s="583"/>
      <c r="AR186" s="583"/>
      <c r="AS186" s="584"/>
    </row>
    <row r="187" spans="1:47" hidden="1">
      <c r="A187" s="551" t="s">
        <v>48</v>
      </c>
      <c r="B187" s="552"/>
      <c r="C187" s="552"/>
      <c r="D187" s="552"/>
      <c r="E187" s="552"/>
      <c r="F187" s="552"/>
      <c r="G187" s="552"/>
      <c r="H187" s="552"/>
      <c r="I187" s="553"/>
      <c r="J187" s="513">
        <v>100</v>
      </c>
      <c r="K187" s="513"/>
      <c r="L187" s="513"/>
      <c r="M187" s="585" t="s">
        <v>49</v>
      </c>
      <c r="N187" s="585"/>
      <c r="O187" s="585"/>
      <c r="P187" s="578">
        <f>P188+P190+P194+P195+P196+P197+P198</f>
        <v>0</v>
      </c>
      <c r="Q187" s="578"/>
      <c r="R187" s="578"/>
      <c r="S187" s="578"/>
      <c r="T187" s="578"/>
      <c r="U187" s="578">
        <f>U190</f>
        <v>0</v>
      </c>
      <c r="V187" s="578"/>
      <c r="W187" s="578"/>
      <c r="X187" s="578"/>
      <c r="Y187" s="578"/>
      <c r="Z187" s="578">
        <f>Z196</f>
        <v>0</v>
      </c>
      <c r="AA187" s="578"/>
      <c r="AB187" s="578"/>
      <c r="AC187" s="578"/>
      <c r="AD187" s="578">
        <f>AD196</f>
        <v>0</v>
      </c>
      <c r="AE187" s="578"/>
      <c r="AF187" s="578"/>
      <c r="AG187" s="578"/>
      <c r="AH187" s="501">
        <f>AH190</f>
        <v>0</v>
      </c>
      <c r="AI187" s="501"/>
      <c r="AJ187" s="501"/>
      <c r="AK187" s="501"/>
      <c r="AL187" s="501">
        <f>AL190+AL194+AL195+AL197</f>
        <v>0</v>
      </c>
      <c r="AM187" s="501"/>
      <c r="AN187" s="501"/>
      <c r="AO187" s="501"/>
      <c r="AP187" s="501">
        <f>AP190+AP197</f>
        <v>0</v>
      </c>
      <c r="AQ187" s="501"/>
      <c r="AR187" s="501"/>
      <c r="AS187" s="501"/>
      <c r="AT187" s="8"/>
      <c r="AU187" s="8"/>
    </row>
    <row r="188" spans="1:47" hidden="1">
      <c r="A188" s="569" t="s">
        <v>287</v>
      </c>
      <c r="B188" s="570"/>
      <c r="C188" s="570"/>
      <c r="D188" s="570"/>
      <c r="E188" s="570"/>
      <c r="F188" s="570"/>
      <c r="G188" s="570"/>
      <c r="H188" s="570"/>
      <c r="I188" s="571"/>
      <c r="J188" s="513">
        <v>110</v>
      </c>
      <c r="K188" s="513"/>
      <c r="L188" s="513"/>
      <c r="M188" s="513">
        <v>120</v>
      </c>
      <c r="N188" s="513"/>
      <c r="O188" s="513"/>
      <c r="P188" s="578">
        <f>AL188</f>
        <v>0</v>
      </c>
      <c r="Q188" s="578"/>
      <c r="R188" s="578"/>
      <c r="S188" s="578"/>
      <c r="T188" s="578"/>
      <c r="U188" s="578" t="s">
        <v>49</v>
      </c>
      <c r="V188" s="578"/>
      <c r="W188" s="578"/>
      <c r="X188" s="578"/>
      <c r="Y188" s="578"/>
      <c r="Z188" s="578" t="s">
        <v>49</v>
      </c>
      <c r="AA188" s="578"/>
      <c r="AB188" s="578"/>
      <c r="AC188" s="578"/>
      <c r="AD188" s="578" t="s">
        <v>49</v>
      </c>
      <c r="AE188" s="578"/>
      <c r="AF188" s="578"/>
      <c r="AG188" s="578"/>
      <c r="AH188" s="501" t="s">
        <v>49</v>
      </c>
      <c r="AI188" s="501"/>
      <c r="AJ188" s="501"/>
      <c r="AK188" s="501"/>
      <c r="AL188" s="501"/>
      <c r="AM188" s="501"/>
      <c r="AN188" s="501"/>
      <c r="AO188" s="501"/>
      <c r="AP188" s="501" t="s">
        <v>49</v>
      </c>
      <c r="AQ188" s="501"/>
      <c r="AR188" s="501"/>
      <c r="AS188" s="501"/>
      <c r="AT188" s="8"/>
      <c r="AU188" s="8"/>
    </row>
    <row r="189" spans="1:47" ht="12.75" hidden="1" customHeight="1">
      <c r="A189" s="563" t="s">
        <v>288</v>
      </c>
      <c r="B189" s="564"/>
      <c r="C189" s="564"/>
      <c r="D189" s="564"/>
      <c r="E189" s="564"/>
      <c r="F189" s="564"/>
      <c r="G189" s="564"/>
      <c r="H189" s="564"/>
      <c r="I189" s="565"/>
      <c r="J189" s="513"/>
      <c r="K189" s="513"/>
      <c r="L189" s="513"/>
      <c r="M189" s="513"/>
      <c r="N189" s="513"/>
      <c r="O189" s="513"/>
      <c r="P189" s="578"/>
      <c r="Q189" s="578"/>
      <c r="R189" s="578"/>
      <c r="S189" s="578"/>
      <c r="T189" s="578"/>
      <c r="U189" s="578"/>
      <c r="V189" s="578"/>
      <c r="W189" s="578"/>
      <c r="X189" s="578"/>
      <c r="Y189" s="578"/>
      <c r="Z189" s="578"/>
      <c r="AA189" s="578"/>
      <c r="AB189" s="578"/>
      <c r="AC189" s="578"/>
      <c r="AD189" s="578"/>
      <c r="AE189" s="578"/>
      <c r="AF189" s="578"/>
      <c r="AG189" s="578"/>
      <c r="AH189" s="501"/>
      <c r="AI189" s="501"/>
      <c r="AJ189" s="501"/>
      <c r="AK189" s="501"/>
      <c r="AL189" s="501"/>
      <c r="AM189" s="501"/>
      <c r="AN189" s="501"/>
      <c r="AO189" s="501"/>
      <c r="AP189" s="501"/>
      <c r="AQ189" s="501"/>
      <c r="AR189" s="501"/>
      <c r="AS189" s="501"/>
      <c r="AT189" s="8"/>
      <c r="AU189" s="8"/>
    </row>
    <row r="190" spans="1:47" ht="12.75" hidden="1" customHeight="1">
      <c r="A190" s="574" t="s">
        <v>289</v>
      </c>
      <c r="B190" s="575"/>
      <c r="C190" s="575"/>
      <c r="D190" s="575"/>
      <c r="E190" s="575"/>
      <c r="F190" s="575"/>
      <c r="G190" s="575"/>
      <c r="H190" s="575"/>
      <c r="I190" s="576"/>
      <c r="J190" s="513">
        <v>120</v>
      </c>
      <c r="K190" s="513"/>
      <c r="L190" s="513"/>
      <c r="M190" s="513">
        <v>130</v>
      </c>
      <c r="N190" s="513"/>
      <c r="O190" s="513"/>
      <c r="P190" s="578">
        <f>P191+P193</f>
        <v>0</v>
      </c>
      <c r="Q190" s="578"/>
      <c r="R190" s="578"/>
      <c r="S190" s="578"/>
      <c r="T190" s="578"/>
      <c r="U190" s="578">
        <f>U191+U193</f>
        <v>0</v>
      </c>
      <c r="V190" s="578"/>
      <c r="W190" s="578"/>
      <c r="X190" s="578"/>
      <c r="Y190" s="578"/>
      <c r="Z190" s="578" t="s">
        <v>49</v>
      </c>
      <c r="AA190" s="578"/>
      <c r="AB190" s="578"/>
      <c r="AC190" s="578"/>
      <c r="AD190" s="578" t="s">
        <v>49</v>
      </c>
      <c r="AE190" s="578"/>
      <c r="AF190" s="578"/>
      <c r="AG190" s="578"/>
      <c r="AH190" s="501">
        <f>AH191+AH193</f>
        <v>0</v>
      </c>
      <c r="AI190" s="501"/>
      <c r="AJ190" s="501"/>
      <c r="AK190" s="501"/>
      <c r="AL190" s="501">
        <f>AL191+AL193</f>
        <v>0</v>
      </c>
      <c r="AM190" s="501"/>
      <c r="AN190" s="501"/>
      <c r="AO190" s="501"/>
      <c r="AP190" s="501">
        <f t="shared" ref="AP190" si="4">AP191+AP193</f>
        <v>0</v>
      </c>
      <c r="AQ190" s="501"/>
      <c r="AR190" s="501"/>
      <c r="AS190" s="501"/>
      <c r="AT190" s="8"/>
      <c r="AU190" s="8"/>
    </row>
    <row r="191" spans="1:47" hidden="1">
      <c r="A191" s="569" t="s">
        <v>290</v>
      </c>
      <c r="B191" s="570"/>
      <c r="C191" s="570"/>
      <c r="D191" s="570"/>
      <c r="E191" s="570"/>
      <c r="F191" s="570"/>
      <c r="G191" s="570"/>
      <c r="H191" s="570"/>
      <c r="I191" s="571"/>
      <c r="J191" s="501"/>
      <c r="K191" s="501"/>
      <c r="L191" s="501"/>
      <c r="M191" s="513">
        <v>130</v>
      </c>
      <c r="N191" s="513"/>
      <c r="O191" s="513"/>
      <c r="P191" s="578">
        <f>U191+AH191+AL191+AP191</f>
        <v>0</v>
      </c>
      <c r="Q191" s="578"/>
      <c r="R191" s="578"/>
      <c r="S191" s="578"/>
      <c r="T191" s="578"/>
      <c r="U191" s="578"/>
      <c r="V191" s="578"/>
      <c r="W191" s="578"/>
      <c r="X191" s="578"/>
      <c r="Y191" s="578"/>
      <c r="Z191" s="578" t="s">
        <v>49</v>
      </c>
      <c r="AA191" s="578"/>
      <c r="AB191" s="578"/>
      <c r="AC191" s="578"/>
      <c r="AD191" s="578" t="s">
        <v>49</v>
      </c>
      <c r="AE191" s="578"/>
      <c r="AF191" s="578"/>
      <c r="AG191" s="578"/>
      <c r="AH191" s="578"/>
      <c r="AI191" s="578"/>
      <c r="AJ191" s="578"/>
      <c r="AK191" s="578"/>
      <c r="AL191" s="501"/>
      <c r="AM191" s="501"/>
      <c r="AN191" s="501"/>
      <c r="AO191" s="501"/>
      <c r="AP191" s="501"/>
      <c r="AQ191" s="501"/>
      <c r="AR191" s="501"/>
      <c r="AS191" s="501"/>
      <c r="AT191" s="8"/>
      <c r="AU191" s="8"/>
    </row>
    <row r="192" spans="1:47" ht="12.75" hidden="1" customHeight="1">
      <c r="A192" s="563" t="s">
        <v>291</v>
      </c>
      <c r="B192" s="564"/>
      <c r="C192" s="564"/>
      <c r="D192" s="564"/>
      <c r="E192" s="564"/>
      <c r="F192" s="564"/>
      <c r="G192" s="564"/>
      <c r="H192" s="564"/>
      <c r="I192" s="565"/>
      <c r="J192" s="501"/>
      <c r="K192" s="501"/>
      <c r="L192" s="501"/>
      <c r="M192" s="513"/>
      <c r="N192" s="513"/>
      <c r="O192" s="513"/>
      <c r="P192" s="578"/>
      <c r="Q192" s="578"/>
      <c r="R192" s="578"/>
      <c r="S192" s="578"/>
      <c r="T192" s="578"/>
      <c r="U192" s="578"/>
      <c r="V192" s="578"/>
      <c r="W192" s="578"/>
      <c r="X192" s="578"/>
      <c r="Y192" s="578"/>
      <c r="Z192" s="578"/>
      <c r="AA192" s="578"/>
      <c r="AB192" s="578"/>
      <c r="AC192" s="578"/>
      <c r="AD192" s="578"/>
      <c r="AE192" s="578"/>
      <c r="AF192" s="578"/>
      <c r="AG192" s="578"/>
      <c r="AH192" s="578"/>
      <c r="AI192" s="578"/>
      <c r="AJ192" s="578"/>
      <c r="AK192" s="578"/>
      <c r="AL192" s="501"/>
      <c r="AM192" s="501"/>
      <c r="AN192" s="501"/>
      <c r="AO192" s="501"/>
      <c r="AP192" s="501"/>
      <c r="AQ192" s="501"/>
      <c r="AR192" s="501"/>
      <c r="AS192" s="501"/>
      <c r="AT192" s="8"/>
      <c r="AU192" s="8"/>
    </row>
    <row r="193" spans="1:47" ht="12.75" hidden="1" customHeight="1">
      <c r="A193" s="574" t="s">
        <v>292</v>
      </c>
      <c r="B193" s="575"/>
      <c r="C193" s="575"/>
      <c r="D193" s="575"/>
      <c r="E193" s="575"/>
      <c r="F193" s="575"/>
      <c r="G193" s="575"/>
      <c r="H193" s="575"/>
      <c r="I193" s="576"/>
      <c r="J193" s="501"/>
      <c r="K193" s="501"/>
      <c r="L193" s="501"/>
      <c r="M193" s="513">
        <v>130</v>
      </c>
      <c r="N193" s="513"/>
      <c r="O193" s="513"/>
      <c r="P193" s="578">
        <f>U193+AH193+AL193+AP193</f>
        <v>0</v>
      </c>
      <c r="Q193" s="578"/>
      <c r="R193" s="578"/>
      <c r="S193" s="578"/>
      <c r="T193" s="578"/>
      <c r="U193" s="515"/>
      <c r="V193" s="515"/>
      <c r="W193" s="515"/>
      <c r="X193" s="515"/>
      <c r="Y193" s="515"/>
      <c r="Z193" s="578" t="s">
        <v>49</v>
      </c>
      <c r="AA193" s="578"/>
      <c r="AB193" s="578"/>
      <c r="AC193" s="578"/>
      <c r="AD193" s="578" t="s">
        <v>49</v>
      </c>
      <c r="AE193" s="578"/>
      <c r="AF193" s="578"/>
      <c r="AG193" s="578"/>
      <c r="AH193" s="578"/>
      <c r="AI193" s="578"/>
      <c r="AJ193" s="578"/>
      <c r="AK193" s="578"/>
      <c r="AL193" s="501"/>
      <c r="AM193" s="501"/>
      <c r="AN193" s="501"/>
      <c r="AO193" s="501"/>
      <c r="AP193" s="501"/>
      <c r="AQ193" s="501"/>
      <c r="AR193" s="501"/>
      <c r="AS193" s="501"/>
      <c r="AT193" s="8"/>
      <c r="AU193" s="8"/>
    </row>
    <row r="194" spans="1:47" ht="25.5" hidden="1" customHeight="1">
      <c r="A194" s="574" t="s">
        <v>293</v>
      </c>
      <c r="B194" s="575"/>
      <c r="C194" s="575"/>
      <c r="D194" s="575"/>
      <c r="E194" s="575"/>
      <c r="F194" s="575"/>
      <c r="G194" s="575"/>
      <c r="H194" s="575"/>
      <c r="I194" s="576"/>
      <c r="J194" s="513">
        <v>130</v>
      </c>
      <c r="K194" s="513"/>
      <c r="L194" s="513"/>
      <c r="M194" s="513">
        <v>140</v>
      </c>
      <c r="N194" s="513"/>
      <c r="O194" s="513"/>
      <c r="P194" s="578">
        <f>AL194</f>
        <v>0</v>
      </c>
      <c r="Q194" s="578"/>
      <c r="R194" s="578"/>
      <c r="S194" s="578"/>
      <c r="T194" s="578"/>
      <c r="U194" s="578" t="s">
        <v>49</v>
      </c>
      <c r="V194" s="578"/>
      <c r="W194" s="578"/>
      <c r="X194" s="578"/>
      <c r="Y194" s="578"/>
      <c r="Z194" s="578" t="s">
        <v>49</v>
      </c>
      <c r="AA194" s="578"/>
      <c r="AB194" s="578"/>
      <c r="AC194" s="578"/>
      <c r="AD194" s="578" t="s">
        <v>49</v>
      </c>
      <c r="AE194" s="578"/>
      <c r="AF194" s="578"/>
      <c r="AG194" s="578"/>
      <c r="AH194" s="501" t="s">
        <v>49</v>
      </c>
      <c r="AI194" s="501"/>
      <c r="AJ194" s="501"/>
      <c r="AK194" s="501"/>
      <c r="AL194" s="501"/>
      <c r="AM194" s="501"/>
      <c r="AN194" s="501"/>
      <c r="AO194" s="501"/>
      <c r="AP194" s="501" t="s">
        <v>49</v>
      </c>
      <c r="AQ194" s="501"/>
      <c r="AR194" s="501"/>
      <c r="AS194" s="501"/>
      <c r="AT194" s="8"/>
      <c r="AU194" s="8"/>
    </row>
    <row r="195" spans="1:47" ht="51" hidden="1" customHeight="1">
      <c r="A195" s="574" t="s">
        <v>294</v>
      </c>
      <c r="B195" s="575"/>
      <c r="C195" s="575"/>
      <c r="D195" s="575"/>
      <c r="E195" s="575"/>
      <c r="F195" s="575"/>
      <c r="G195" s="575"/>
      <c r="H195" s="575"/>
      <c r="I195" s="576"/>
      <c r="J195" s="513">
        <v>140</v>
      </c>
      <c r="K195" s="513"/>
      <c r="L195" s="513"/>
      <c r="M195" s="513">
        <v>150</v>
      </c>
      <c r="N195" s="513"/>
      <c r="O195" s="513"/>
      <c r="P195" s="578">
        <f>AL195</f>
        <v>0</v>
      </c>
      <c r="Q195" s="578"/>
      <c r="R195" s="578"/>
      <c r="S195" s="578"/>
      <c r="T195" s="578"/>
      <c r="U195" s="578" t="s">
        <v>49</v>
      </c>
      <c r="V195" s="578"/>
      <c r="W195" s="578"/>
      <c r="X195" s="578"/>
      <c r="Y195" s="578"/>
      <c r="Z195" s="578" t="s">
        <v>49</v>
      </c>
      <c r="AA195" s="578"/>
      <c r="AB195" s="578"/>
      <c r="AC195" s="578"/>
      <c r="AD195" s="578" t="s">
        <v>49</v>
      </c>
      <c r="AE195" s="578"/>
      <c r="AF195" s="578"/>
      <c r="AG195" s="578"/>
      <c r="AH195" s="501" t="s">
        <v>49</v>
      </c>
      <c r="AI195" s="501"/>
      <c r="AJ195" s="501"/>
      <c r="AK195" s="501"/>
      <c r="AL195" s="501"/>
      <c r="AM195" s="501"/>
      <c r="AN195" s="501"/>
      <c r="AO195" s="501"/>
      <c r="AP195" s="501" t="s">
        <v>49</v>
      </c>
      <c r="AQ195" s="501"/>
      <c r="AR195" s="501"/>
      <c r="AS195" s="501"/>
      <c r="AT195" s="8"/>
      <c r="AU195" s="8"/>
    </row>
    <row r="196" spans="1:47" hidden="1">
      <c r="A196" s="574" t="s">
        <v>295</v>
      </c>
      <c r="B196" s="575"/>
      <c r="C196" s="575"/>
      <c r="D196" s="575"/>
      <c r="E196" s="575"/>
      <c r="F196" s="575"/>
      <c r="G196" s="575"/>
      <c r="H196" s="575"/>
      <c r="I196" s="576"/>
      <c r="J196" s="513">
        <v>150</v>
      </c>
      <c r="K196" s="513"/>
      <c r="L196" s="513"/>
      <c r="M196" s="554">
        <v>180</v>
      </c>
      <c r="N196" s="555"/>
      <c r="O196" s="556"/>
      <c r="P196" s="548">
        <f>AD196+Z196</f>
        <v>0</v>
      </c>
      <c r="Q196" s="549"/>
      <c r="R196" s="549"/>
      <c r="S196" s="549"/>
      <c r="T196" s="550"/>
      <c r="U196" s="548" t="s">
        <v>49</v>
      </c>
      <c r="V196" s="549"/>
      <c r="W196" s="549"/>
      <c r="X196" s="549"/>
      <c r="Y196" s="550"/>
      <c r="Z196" s="548"/>
      <c r="AA196" s="549"/>
      <c r="AB196" s="549"/>
      <c r="AC196" s="550"/>
      <c r="AD196" s="548"/>
      <c r="AE196" s="549"/>
      <c r="AF196" s="549"/>
      <c r="AG196" s="550"/>
      <c r="AH196" s="508" t="s">
        <v>49</v>
      </c>
      <c r="AI196" s="509"/>
      <c r="AJ196" s="509"/>
      <c r="AK196" s="510"/>
      <c r="AL196" s="508" t="s">
        <v>49</v>
      </c>
      <c r="AM196" s="509"/>
      <c r="AN196" s="509"/>
      <c r="AO196" s="510"/>
      <c r="AP196" s="508" t="s">
        <v>49</v>
      </c>
      <c r="AQ196" s="509"/>
      <c r="AR196" s="509"/>
      <c r="AS196" s="510"/>
      <c r="AT196" s="8"/>
      <c r="AU196" s="8"/>
    </row>
    <row r="197" spans="1:47" hidden="1">
      <c r="A197" s="574" t="s">
        <v>296</v>
      </c>
      <c r="B197" s="575"/>
      <c r="C197" s="575"/>
      <c r="D197" s="575"/>
      <c r="E197" s="575"/>
      <c r="F197" s="575"/>
      <c r="G197" s="575"/>
      <c r="H197" s="575"/>
      <c r="I197" s="576"/>
      <c r="J197" s="513">
        <v>160</v>
      </c>
      <c r="K197" s="513"/>
      <c r="L197" s="513"/>
      <c r="M197" s="554">
        <v>180</v>
      </c>
      <c r="N197" s="555"/>
      <c r="O197" s="556"/>
      <c r="P197" s="548">
        <f>AL197+AP197</f>
        <v>0</v>
      </c>
      <c r="Q197" s="549"/>
      <c r="R197" s="549"/>
      <c r="S197" s="549"/>
      <c r="T197" s="550"/>
      <c r="U197" s="548" t="s">
        <v>49</v>
      </c>
      <c r="V197" s="549"/>
      <c r="W197" s="549"/>
      <c r="X197" s="549"/>
      <c r="Y197" s="550"/>
      <c r="Z197" s="548" t="s">
        <v>49</v>
      </c>
      <c r="AA197" s="549"/>
      <c r="AB197" s="549"/>
      <c r="AC197" s="550"/>
      <c r="AD197" s="548" t="s">
        <v>49</v>
      </c>
      <c r="AE197" s="549"/>
      <c r="AF197" s="549"/>
      <c r="AG197" s="550"/>
      <c r="AH197" s="508" t="s">
        <v>49</v>
      </c>
      <c r="AI197" s="509"/>
      <c r="AJ197" s="509"/>
      <c r="AK197" s="510"/>
      <c r="AL197" s="508"/>
      <c r="AM197" s="509"/>
      <c r="AN197" s="509"/>
      <c r="AO197" s="510"/>
      <c r="AP197" s="508"/>
      <c r="AQ197" s="509"/>
      <c r="AR197" s="509"/>
      <c r="AS197" s="510"/>
      <c r="AT197" s="8"/>
      <c r="AU197" s="8"/>
    </row>
    <row r="198" spans="1:47" hidden="1">
      <c r="A198" s="574" t="s">
        <v>297</v>
      </c>
      <c r="B198" s="575"/>
      <c r="C198" s="575"/>
      <c r="D198" s="575"/>
      <c r="E198" s="575"/>
      <c r="F198" s="575"/>
      <c r="G198" s="575"/>
      <c r="H198" s="575"/>
      <c r="I198" s="576"/>
      <c r="J198" s="513">
        <v>180</v>
      </c>
      <c r="K198" s="513"/>
      <c r="L198" s="513"/>
      <c r="M198" s="508" t="s">
        <v>49</v>
      </c>
      <c r="N198" s="509"/>
      <c r="O198" s="510"/>
      <c r="P198" s="548">
        <f>P199+P201</f>
        <v>0</v>
      </c>
      <c r="Q198" s="549"/>
      <c r="R198" s="549"/>
      <c r="S198" s="549"/>
      <c r="T198" s="550"/>
      <c r="U198" s="548" t="s">
        <v>49</v>
      </c>
      <c r="V198" s="549"/>
      <c r="W198" s="549"/>
      <c r="X198" s="549"/>
      <c r="Y198" s="550"/>
      <c r="Z198" s="548" t="s">
        <v>49</v>
      </c>
      <c r="AA198" s="549"/>
      <c r="AB198" s="549"/>
      <c r="AC198" s="550"/>
      <c r="AD198" s="548" t="s">
        <v>49</v>
      </c>
      <c r="AE198" s="549"/>
      <c r="AF198" s="549"/>
      <c r="AG198" s="550"/>
      <c r="AH198" s="508" t="s">
        <v>49</v>
      </c>
      <c r="AI198" s="509"/>
      <c r="AJ198" s="509"/>
      <c r="AK198" s="510"/>
      <c r="AL198" s="508">
        <f>AL199+AL201</f>
        <v>0</v>
      </c>
      <c r="AM198" s="509"/>
      <c r="AN198" s="509"/>
      <c r="AO198" s="510"/>
      <c r="AP198" s="508" t="s">
        <v>49</v>
      </c>
      <c r="AQ198" s="509"/>
      <c r="AR198" s="509"/>
      <c r="AS198" s="510"/>
      <c r="AT198" s="8"/>
      <c r="AU198" s="8"/>
    </row>
    <row r="199" spans="1:47" hidden="1">
      <c r="A199" s="569" t="s">
        <v>298</v>
      </c>
      <c r="B199" s="570"/>
      <c r="C199" s="570"/>
      <c r="D199" s="570"/>
      <c r="E199" s="570"/>
      <c r="F199" s="570"/>
      <c r="G199" s="570"/>
      <c r="H199" s="570"/>
      <c r="I199" s="571"/>
      <c r="J199" s="523"/>
      <c r="K199" s="524"/>
      <c r="L199" s="525"/>
      <c r="M199" s="535">
        <v>410</v>
      </c>
      <c r="N199" s="572"/>
      <c r="O199" s="536"/>
      <c r="P199" s="557">
        <f>AL199</f>
        <v>0</v>
      </c>
      <c r="Q199" s="558"/>
      <c r="R199" s="558"/>
      <c r="S199" s="558"/>
      <c r="T199" s="559"/>
      <c r="U199" s="557" t="s">
        <v>49</v>
      </c>
      <c r="V199" s="558"/>
      <c r="W199" s="558"/>
      <c r="X199" s="558"/>
      <c r="Y199" s="559"/>
      <c r="Z199" s="557" t="s">
        <v>49</v>
      </c>
      <c r="AA199" s="558"/>
      <c r="AB199" s="558"/>
      <c r="AC199" s="559"/>
      <c r="AD199" s="557" t="s">
        <v>49</v>
      </c>
      <c r="AE199" s="558"/>
      <c r="AF199" s="558"/>
      <c r="AG199" s="559"/>
      <c r="AH199" s="523" t="s">
        <v>49</v>
      </c>
      <c r="AI199" s="524"/>
      <c r="AJ199" s="524"/>
      <c r="AK199" s="525"/>
      <c r="AL199" s="523"/>
      <c r="AM199" s="524"/>
      <c r="AN199" s="524"/>
      <c r="AO199" s="525"/>
      <c r="AP199" s="523" t="s">
        <v>49</v>
      </c>
      <c r="AQ199" s="524"/>
      <c r="AR199" s="524"/>
      <c r="AS199" s="525"/>
      <c r="AT199" s="8"/>
      <c r="AU199" s="8"/>
    </row>
    <row r="200" spans="1:47" ht="12.75" hidden="1" customHeight="1">
      <c r="A200" s="563" t="s">
        <v>299</v>
      </c>
      <c r="B200" s="564"/>
      <c r="C200" s="564"/>
      <c r="D200" s="564"/>
      <c r="E200" s="564"/>
      <c r="F200" s="564"/>
      <c r="G200" s="564"/>
      <c r="H200" s="564"/>
      <c r="I200" s="565"/>
      <c r="J200" s="526"/>
      <c r="K200" s="527"/>
      <c r="L200" s="528"/>
      <c r="M200" s="537"/>
      <c r="N200" s="573"/>
      <c r="O200" s="538"/>
      <c r="P200" s="560"/>
      <c r="Q200" s="561"/>
      <c r="R200" s="561"/>
      <c r="S200" s="561"/>
      <c r="T200" s="562"/>
      <c r="U200" s="560"/>
      <c r="V200" s="561"/>
      <c r="W200" s="561"/>
      <c r="X200" s="561"/>
      <c r="Y200" s="562"/>
      <c r="Z200" s="560"/>
      <c r="AA200" s="561"/>
      <c r="AB200" s="561"/>
      <c r="AC200" s="562"/>
      <c r="AD200" s="560"/>
      <c r="AE200" s="561"/>
      <c r="AF200" s="561"/>
      <c r="AG200" s="562"/>
      <c r="AH200" s="526"/>
      <c r="AI200" s="527"/>
      <c r="AJ200" s="527"/>
      <c r="AK200" s="528"/>
      <c r="AL200" s="526"/>
      <c r="AM200" s="527"/>
      <c r="AN200" s="527"/>
      <c r="AO200" s="528"/>
      <c r="AP200" s="526"/>
      <c r="AQ200" s="527"/>
      <c r="AR200" s="527"/>
      <c r="AS200" s="528"/>
      <c r="AT200" s="8"/>
      <c r="AU200" s="8"/>
    </row>
    <row r="201" spans="1:47" hidden="1">
      <c r="A201" s="574" t="s">
        <v>300</v>
      </c>
      <c r="B201" s="575"/>
      <c r="C201" s="575"/>
      <c r="D201" s="575"/>
      <c r="E201" s="575"/>
      <c r="F201" s="575"/>
      <c r="G201" s="575"/>
      <c r="H201" s="575"/>
      <c r="I201" s="576"/>
      <c r="J201" s="508"/>
      <c r="K201" s="509"/>
      <c r="L201" s="510"/>
      <c r="M201" s="554">
        <v>440</v>
      </c>
      <c r="N201" s="555"/>
      <c r="O201" s="556"/>
      <c r="P201" s="548">
        <f>AL201</f>
        <v>0</v>
      </c>
      <c r="Q201" s="549"/>
      <c r="R201" s="549"/>
      <c r="S201" s="549"/>
      <c r="T201" s="550"/>
      <c r="U201" s="548" t="s">
        <v>49</v>
      </c>
      <c r="V201" s="549"/>
      <c r="W201" s="549"/>
      <c r="X201" s="549"/>
      <c r="Y201" s="550"/>
      <c r="Z201" s="548" t="s">
        <v>49</v>
      </c>
      <c r="AA201" s="549"/>
      <c r="AB201" s="549"/>
      <c r="AC201" s="550"/>
      <c r="AD201" s="548" t="s">
        <v>49</v>
      </c>
      <c r="AE201" s="549"/>
      <c r="AF201" s="549"/>
      <c r="AG201" s="550"/>
      <c r="AH201" s="508" t="s">
        <v>49</v>
      </c>
      <c r="AI201" s="509"/>
      <c r="AJ201" s="509"/>
      <c r="AK201" s="510"/>
      <c r="AL201" s="508"/>
      <c r="AM201" s="509"/>
      <c r="AN201" s="509"/>
      <c r="AO201" s="510"/>
      <c r="AP201" s="508" t="s">
        <v>49</v>
      </c>
      <c r="AQ201" s="509"/>
      <c r="AR201" s="509"/>
      <c r="AS201" s="510"/>
      <c r="AT201" s="8"/>
      <c r="AU201" s="8"/>
    </row>
    <row r="202" spans="1:47" hidden="1">
      <c r="A202" s="551" t="s">
        <v>50</v>
      </c>
      <c r="B202" s="552"/>
      <c r="C202" s="552"/>
      <c r="D202" s="552"/>
      <c r="E202" s="552"/>
      <c r="F202" s="552"/>
      <c r="G202" s="552"/>
      <c r="H202" s="552"/>
      <c r="I202" s="553"/>
      <c r="J202" s="554">
        <v>200</v>
      </c>
      <c r="K202" s="555"/>
      <c r="L202" s="556"/>
      <c r="M202" s="508" t="s">
        <v>49</v>
      </c>
      <c r="N202" s="509"/>
      <c r="O202" s="510"/>
      <c r="P202" s="548">
        <f>SUM(U202:AS202)</f>
        <v>0</v>
      </c>
      <c r="Q202" s="549"/>
      <c r="R202" s="549"/>
      <c r="S202" s="549"/>
      <c r="T202" s="550"/>
      <c r="U202" s="548">
        <f>U203+U212+U217+U220+U225</f>
        <v>0</v>
      </c>
      <c r="V202" s="549"/>
      <c r="W202" s="549"/>
      <c r="X202" s="549"/>
      <c r="Y202" s="550"/>
      <c r="Z202" s="548">
        <f>Z203+Z212+Z217+Z220+Z225</f>
        <v>0</v>
      </c>
      <c r="AA202" s="549"/>
      <c r="AB202" s="549"/>
      <c r="AC202" s="550"/>
      <c r="AD202" s="548">
        <f>AD203+AD212+AD217+AD220+AD225</f>
        <v>0</v>
      </c>
      <c r="AE202" s="549"/>
      <c r="AF202" s="549"/>
      <c r="AG202" s="550"/>
      <c r="AH202" s="548">
        <f>AH203+AH212+AH217+AH220+AH225</f>
        <v>0</v>
      </c>
      <c r="AI202" s="549"/>
      <c r="AJ202" s="549"/>
      <c r="AK202" s="550"/>
      <c r="AL202" s="548">
        <f>AL203+AL212+AL217+AL220+AL225</f>
        <v>0</v>
      </c>
      <c r="AM202" s="549"/>
      <c r="AN202" s="549"/>
      <c r="AO202" s="550"/>
      <c r="AP202" s="548">
        <f>AP203+AP212+AP217+AP220+AP225</f>
        <v>0</v>
      </c>
      <c r="AQ202" s="549"/>
      <c r="AR202" s="549"/>
      <c r="AS202" s="550"/>
      <c r="AT202" s="8"/>
      <c r="AU202" s="8"/>
    </row>
    <row r="203" spans="1:47" hidden="1">
      <c r="A203" s="569" t="s">
        <v>301</v>
      </c>
      <c r="B203" s="570"/>
      <c r="C203" s="570"/>
      <c r="D203" s="570"/>
      <c r="E203" s="570"/>
      <c r="F203" s="570"/>
      <c r="G203" s="570"/>
      <c r="H203" s="570"/>
      <c r="I203" s="571"/>
      <c r="J203" s="535">
        <v>210</v>
      </c>
      <c r="K203" s="572"/>
      <c r="L203" s="536"/>
      <c r="M203" s="535">
        <v>100</v>
      </c>
      <c r="N203" s="572"/>
      <c r="O203" s="536"/>
      <c r="P203" s="557">
        <f t="shared" ref="P203:P228" si="5">SUM(U203:AS203)</f>
        <v>0</v>
      </c>
      <c r="Q203" s="558"/>
      <c r="R203" s="558"/>
      <c r="S203" s="558"/>
      <c r="T203" s="559"/>
      <c r="U203" s="557">
        <f>U205</f>
        <v>0</v>
      </c>
      <c r="V203" s="558"/>
      <c r="W203" s="558"/>
      <c r="X203" s="558"/>
      <c r="Y203" s="559"/>
      <c r="Z203" s="557">
        <f>Z205</f>
        <v>0</v>
      </c>
      <c r="AA203" s="558"/>
      <c r="AB203" s="558"/>
      <c r="AC203" s="559"/>
      <c r="AD203" s="557">
        <f>AD205</f>
        <v>0</v>
      </c>
      <c r="AE203" s="558"/>
      <c r="AF203" s="558"/>
      <c r="AG203" s="559"/>
      <c r="AH203" s="523">
        <f>AH205</f>
        <v>0</v>
      </c>
      <c r="AI203" s="524"/>
      <c r="AJ203" s="524"/>
      <c r="AK203" s="525"/>
      <c r="AL203" s="523">
        <f>AL205</f>
        <v>0</v>
      </c>
      <c r="AM203" s="524"/>
      <c r="AN203" s="524"/>
      <c r="AO203" s="525"/>
      <c r="AP203" s="523">
        <f>AP205</f>
        <v>0</v>
      </c>
      <c r="AQ203" s="524"/>
      <c r="AR203" s="524"/>
      <c r="AS203" s="525"/>
      <c r="AT203" s="8"/>
      <c r="AU203" s="8"/>
    </row>
    <row r="204" spans="1:47" ht="12.75" hidden="1" customHeight="1">
      <c r="A204" s="563" t="s">
        <v>302</v>
      </c>
      <c r="B204" s="564"/>
      <c r="C204" s="564"/>
      <c r="D204" s="564"/>
      <c r="E204" s="564"/>
      <c r="F204" s="564"/>
      <c r="G204" s="564"/>
      <c r="H204" s="564"/>
      <c r="I204" s="565"/>
      <c r="J204" s="537"/>
      <c r="K204" s="573"/>
      <c r="L204" s="538"/>
      <c r="M204" s="537"/>
      <c r="N204" s="573"/>
      <c r="O204" s="538"/>
      <c r="P204" s="560">
        <f t="shared" si="5"/>
        <v>0</v>
      </c>
      <c r="Q204" s="561"/>
      <c r="R204" s="561"/>
      <c r="S204" s="561"/>
      <c r="T204" s="562"/>
      <c r="U204" s="560"/>
      <c r="V204" s="561"/>
      <c r="W204" s="561"/>
      <c r="X204" s="561"/>
      <c r="Y204" s="562"/>
      <c r="Z204" s="560"/>
      <c r="AA204" s="561"/>
      <c r="AB204" s="561"/>
      <c r="AC204" s="562"/>
      <c r="AD204" s="560"/>
      <c r="AE204" s="561"/>
      <c r="AF204" s="561"/>
      <c r="AG204" s="562"/>
      <c r="AH204" s="526"/>
      <c r="AI204" s="527"/>
      <c r="AJ204" s="527"/>
      <c r="AK204" s="528"/>
      <c r="AL204" s="526"/>
      <c r="AM204" s="527"/>
      <c r="AN204" s="527"/>
      <c r="AO204" s="528"/>
      <c r="AP204" s="526"/>
      <c r="AQ204" s="527"/>
      <c r="AR204" s="527"/>
      <c r="AS204" s="528"/>
      <c r="AT204" s="8"/>
      <c r="AU204" s="8"/>
    </row>
    <row r="205" spans="1:47" hidden="1">
      <c r="A205" s="569" t="s">
        <v>303</v>
      </c>
      <c r="B205" s="570"/>
      <c r="C205" s="570"/>
      <c r="D205" s="570"/>
      <c r="E205" s="570"/>
      <c r="F205" s="570"/>
      <c r="G205" s="570"/>
      <c r="H205" s="570"/>
      <c r="I205" s="571"/>
      <c r="J205" s="535">
        <v>211</v>
      </c>
      <c r="K205" s="572"/>
      <c r="L205" s="536"/>
      <c r="M205" s="535">
        <v>110</v>
      </c>
      <c r="N205" s="572"/>
      <c r="O205" s="536"/>
      <c r="P205" s="557">
        <f t="shared" si="5"/>
        <v>0</v>
      </c>
      <c r="Q205" s="558"/>
      <c r="R205" s="558"/>
      <c r="S205" s="558"/>
      <c r="T205" s="559"/>
      <c r="U205" s="557">
        <f>SUM(U207:Y211)</f>
        <v>0</v>
      </c>
      <c r="V205" s="558"/>
      <c r="W205" s="558"/>
      <c r="X205" s="558"/>
      <c r="Y205" s="559"/>
      <c r="Z205" s="557">
        <f>SUM(Z207:AC211)</f>
        <v>0</v>
      </c>
      <c r="AA205" s="558"/>
      <c r="AB205" s="558"/>
      <c r="AC205" s="559"/>
      <c r="AD205" s="557">
        <f>SUM(AD207:AG211)</f>
        <v>0</v>
      </c>
      <c r="AE205" s="558"/>
      <c r="AF205" s="558"/>
      <c r="AG205" s="559"/>
      <c r="AH205" s="523">
        <f>SUM(AH207:AK211)</f>
        <v>0</v>
      </c>
      <c r="AI205" s="524"/>
      <c r="AJ205" s="524"/>
      <c r="AK205" s="525"/>
      <c r="AL205" s="523">
        <f>SUM(AL207:AO211)</f>
        <v>0</v>
      </c>
      <c r="AM205" s="524"/>
      <c r="AN205" s="524"/>
      <c r="AO205" s="525"/>
      <c r="AP205" s="523">
        <f>SUM(AP207:AS211)</f>
        <v>0</v>
      </c>
      <c r="AQ205" s="524"/>
      <c r="AR205" s="524"/>
      <c r="AS205" s="525"/>
      <c r="AT205" s="8"/>
      <c r="AU205" s="8"/>
    </row>
    <row r="206" spans="1:47" ht="25.5" hidden="1" customHeight="1">
      <c r="A206" s="563" t="s">
        <v>304</v>
      </c>
      <c r="B206" s="564"/>
      <c r="C206" s="564"/>
      <c r="D206" s="564"/>
      <c r="E206" s="564"/>
      <c r="F206" s="564"/>
      <c r="G206" s="564"/>
      <c r="H206" s="564"/>
      <c r="I206" s="565"/>
      <c r="J206" s="537"/>
      <c r="K206" s="573"/>
      <c r="L206" s="538"/>
      <c r="M206" s="537"/>
      <c r="N206" s="573"/>
      <c r="O206" s="538"/>
      <c r="P206" s="560">
        <f t="shared" si="5"/>
        <v>0</v>
      </c>
      <c r="Q206" s="561"/>
      <c r="R206" s="561"/>
      <c r="S206" s="561"/>
      <c r="T206" s="562"/>
      <c r="U206" s="560"/>
      <c r="V206" s="561"/>
      <c r="W206" s="561"/>
      <c r="X206" s="561"/>
      <c r="Y206" s="562"/>
      <c r="Z206" s="560"/>
      <c r="AA206" s="561"/>
      <c r="AB206" s="561"/>
      <c r="AC206" s="562"/>
      <c r="AD206" s="560"/>
      <c r="AE206" s="561"/>
      <c r="AF206" s="561"/>
      <c r="AG206" s="562"/>
      <c r="AH206" s="526"/>
      <c r="AI206" s="527"/>
      <c r="AJ206" s="527"/>
      <c r="AK206" s="528"/>
      <c r="AL206" s="526"/>
      <c r="AM206" s="527"/>
      <c r="AN206" s="527"/>
      <c r="AO206" s="528"/>
      <c r="AP206" s="526"/>
      <c r="AQ206" s="527"/>
      <c r="AR206" s="527"/>
      <c r="AS206" s="528"/>
      <c r="AT206" s="8"/>
      <c r="AU206" s="8"/>
    </row>
    <row r="207" spans="1:47" hidden="1">
      <c r="A207" s="569" t="s">
        <v>305</v>
      </c>
      <c r="B207" s="570"/>
      <c r="C207" s="570"/>
      <c r="D207" s="570"/>
      <c r="E207" s="570"/>
      <c r="F207" s="570"/>
      <c r="G207" s="570"/>
      <c r="H207" s="570"/>
      <c r="I207" s="571"/>
      <c r="J207" s="523"/>
      <c r="K207" s="524"/>
      <c r="L207" s="525"/>
      <c r="M207" s="535">
        <v>111</v>
      </c>
      <c r="N207" s="572"/>
      <c r="O207" s="536"/>
      <c r="P207" s="557">
        <f t="shared" si="5"/>
        <v>0</v>
      </c>
      <c r="Q207" s="558"/>
      <c r="R207" s="558"/>
      <c r="S207" s="558"/>
      <c r="T207" s="559"/>
      <c r="U207" s="529"/>
      <c r="V207" s="530"/>
      <c r="W207" s="530"/>
      <c r="X207" s="530"/>
      <c r="Y207" s="531"/>
      <c r="Z207" s="557"/>
      <c r="AA207" s="558"/>
      <c r="AB207" s="558"/>
      <c r="AC207" s="559"/>
      <c r="AD207" s="557"/>
      <c r="AE207" s="558"/>
      <c r="AF207" s="558"/>
      <c r="AG207" s="559"/>
      <c r="AH207" s="557"/>
      <c r="AI207" s="558"/>
      <c r="AJ207" s="558"/>
      <c r="AK207" s="559"/>
      <c r="AL207" s="523"/>
      <c r="AM207" s="524"/>
      <c r="AN207" s="524"/>
      <c r="AO207" s="525"/>
      <c r="AP207" s="523"/>
      <c r="AQ207" s="524"/>
      <c r="AR207" s="524"/>
      <c r="AS207" s="525"/>
      <c r="AT207" s="8"/>
      <c r="AU207" s="8"/>
    </row>
    <row r="208" spans="1:47" ht="12.75" hidden="1" customHeight="1">
      <c r="A208" s="563" t="s">
        <v>306</v>
      </c>
      <c r="B208" s="564"/>
      <c r="C208" s="564"/>
      <c r="D208" s="564"/>
      <c r="E208" s="564"/>
      <c r="F208" s="564"/>
      <c r="G208" s="564"/>
      <c r="H208" s="564"/>
      <c r="I208" s="565"/>
      <c r="J208" s="526"/>
      <c r="K208" s="527"/>
      <c r="L208" s="528"/>
      <c r="M208" s="537"/>
      <c r="N208" s="573"/>
      <c r="O208" s="538"/>
      <c r="P208" s="560">
        <f t="shared" si="5"/>
        <v>0</v>
      </c>
      <c r="Q208" s="561"/>
      <c r="R208" s="561"/>
      <c r="S208" s="561"/>
      <c r="T208" s="562"/>
      <c r="U208" s="532"/>
      <c r="V208" s="533"/>
      <c r="W208" s="533"/>
      <c r="X208" s="533"/>
      <c r="Y208" s="534"/>
      <c r="Z208" s="560"/>
      <c r="AA208" s="561"/>
      <c r="AB208" s="561"/>
      <c r="AC208" s="562"/>
      <c r="AD208" s="560"/>
      <c r="AE208" s="561"/>
      <c r="AF208" s="561"/>
      <c r="AG208" s="562"/>
      <c r="AH208" s="560"/>
      <c r="AI208" s="561"/>
      <c r="AJ208" s="561"/>
      <c r="AK208" s="562"/>
      <c r="AL208" s="526"/>
      <c r="AM208" s="527"/>
      <c r="AN208" s="527"/>
      <c r="AO208" s="528"/>
      <c r="AP208" s="526"/>
      <c r="AQ208" s="527"/>
      <c r="AR208" s="527"/>
      <c r="AS208" s="528"/>
      <c r="AT208" s="8"/>
      <c r="AU208" s="8"/>
    </row>
    <row r="209" spans="1:47" ht="25.5" hidden="1" customHeight="1">
      <c r="A209" s="574" t="s">
        <v>307</v>
      </c>
      <c r="B209" s="575"/>
      <c r="C209" s="575"/>
      <c r="D209" s="575"/>
      <c r="E209" s="575"/>
      <c r="F209" s="575"/>
      <c r="G209" s="575"/>
      <c r="H209" s="575"/>
      <c r="I209" s="576"/>
      <c r="J209" s="508"/>
      <c r="K209" s="509"/>
      <c r="L209" s="510"/>
      <c r="M209" s="554">
        <v>112</v>
      </c>
      <c r="N209" s="555"/>
      <c r="O209" s="556"/>
      <c r="P209" s="548">
        <f t="shared" si="5"/>
        <v>0</v>
      </c>
      <c r="Q209" s="549"/>
      <c r="R209" s="549"/>
      <c r="S209" s="549"/>
      <c r="T209" s="550"/>
      <c r="U209" s="548"/>
      <c r="V209" s="549"/>
      <c r="W209" s="549"/>
      <c r="X209" s="549"/>
      <c r="Y209" s="550"/>
      <c r="Z209" s="548"/>
      <c r="AA209" s="549"/>
      <c r="AB209" s="549"/>
      <c r="AC209" s="550"/>
      <c r="AD209" s="548"/>
      <c r="AE209" s="549"/>
      <c r="AF209" s="549"/>
      <c r="AG209" s="550"/>
      <c r="AH209" s="548"/>
      <c r="AI209" s="549"/>
      <c r="AJ209" s="549"/>
      <c r="AK209" s="550"/>
      <c r="AL209" s="548"/>
      <c r="AM209" s="549"/>
      <c r="AN209" s="549"/>
      <c r="AO209" s="550"/>
      <c r="AP209" s="548"/>
      <c r="AQ209" s="549"/>
      <c r="AR209" s="549"/>
      <c r="AS209" s="550"/>
      <c r="AT209" s="8"/>
      <c r="AU209" s="8"/>
    </row>
    <row r="210" spans="1:47" ht="51" hidden="1" customHeight="1">
      <c r="A210" s="574" t="s">
        <v>308</v>
      </c>
      <c r="B210" s="575"/>
      <c r="C210" s="575"/>
      <c r="D210" s="575"/>
      <c r="E210" s="575"/>
      <c r="F210" s="575"/>
      <c r="G210" s="575"/>
      <c r="H210" s="575"/>
      <c r="I210" s="576"/>
      <c r="J210" s="508"/>
      <c r="K210" s="509"/>
      <c r="L210" s="510"/>
      <c r="M210" s="554">
        <v>113</v>
      </c>
      <c r="N210" s="555"/>
      <c r="O210" s="556"/>
      <c r="P210" s="548">
        <f t="shared" si="5"/>
        <v>0</v>
      </c>
      <c r="Q210" s="549"/>
      <c r="R210" s="549"/>
      <c r="S210" s="549"/>
      <c r="T210" s="550"/>
      <c r="U210" s="548"/>
      <c r="V210" s="549"/>
      <c r="W210" s="549"/>
      <c r="X210" s="549"/>
      <c r="Y210" s="550"/>
      <c r="Z210" s="548"/>
      <c r="AA210" s="549"/>
      <c r="AB210" s="549"/>
      <c r="AC210" s="550"/>
      <c r="AD210" s="548"/>
      <c r="AE210" s="549"/>
      <c r="AF210" s="549"/>
      <c r="AG210" s="550"/>
      <c r="AH210" s="548"/>
      <c r="AI210" s="549"/>
      <c r="AJ210" s="549"/>
      <c r="AK210" s="550"/>
      <c r="AL210" s="548"/>
      <c r="AM210" s="549"/>
      <c r="AN210" s="549"/>
      <c r="AO210" s="550"/>
      <c r="AP210" s="548"/>
      <c r="AQ210" s="549"/>
      <c r="AR210" s="549"/>
      <c r="AS210" s="550"/>
      <c r="AT210" s="8"/>
      <c r="AU210" s="8"/>
    </row>
    <row r="211" spans="1:47" ht="51" hidden="1" customHeight="1">
      <c r="A211" s="574" t="s">
        <v>309</v>
      </c>
      <c r="B211" s="575"/>
      <c r="C211" s="575"/>
      <c r="D211" s="575"/>
      <c r="E211" s="575"/>
      <c r="F211" s="575"/>
      <c r="G211" s="575"/>
      <c r="H211" s="575"/>
      <c r="I211" s="576"/>
      <c r="J211" s="508"/>
      <c r="K211" s="509"/>
      <c r="L211" s="510"/>
      <c r="M211" s="554">
        <v>119</v>
      </c>
      <c r="N211" s="555"/>
      <c r="O211" s="556"/>
      <c r="P211" s="548">
        <f t="shared" si="5"/>
        <v>0</v>
      </c>
      <c r="Q211" s="549"/>
      <c r="R211" s="549"/>
      <c r="S211" s="549"/>
      <c r="T211" s="550"/>
      <c r="U211" s="548"/>
      <c r="V211" s="549"/>
      <c r="W211" s="549"/>
      <c r="X211" s="549"/>
      <c r="Y211" s="550"/>
      <c r="Z211" s="548"/>
      <c r="AA211" s="549"/>
      <c r="AB211" s="549"/>
      <c r="AC211" s="550"/>
      <c r="AD211" s="548"/>
      <c r="AE211" s="549"/>
      <c r="AF211" s="549"/>
      <c r="AG211" s="550"/>
      <c r="AH211" s="548"/>
      <c r="AI211" s="549"/>
      <c r="AJ211" s="549"/>
      <c r="AK211" s="550"/>
      <c r="AL211" s="548"/>
      <c r="AM211" s="549"/>
      <c r="AN211" s="549"/>
      <c r="AO211" s="550"/>
      <c r="AP211" s="548"/>
      <c r="AQ211" s="549"/>
      <c r="AR211" s="549"/>
      <c r="AS211" s="550"/>
      <c r="AT211" s="8"/>
      <c r="AU211" s="8"/>
    </row>
    <row r="212" spans="1:47" ht="25.5" hidden="1" customHeight="1">
      <c r="A212" s="574" t="s">
        <v>310</v>
      </c>
      <c r="B212" s="575"/>
      <c r="C212" s="575"/>
      <c r="D212" s="575"/>
      <c r="E212" s="575"/>
      <c r="F212" s="575"/>
      <c r="G212" s="575"/>
      <c r="H212" s="575"/>
      <c r="I212" s="576"/>
      <c r="J212" s="554">
        <v>220</v>
      </c>
      <c r="K212" s="555"/>
      <c r="L212" s="556"/>
      <c r="M212" s="554">
        <v>300</v>
      </c>
      <c r="N212" s="555"/>
      <c r="O212" s="556"/>
      <c r="P212" s="548">
        <f t="shared" si="5"/>
        <v>0</v>
      </c>
      <c r="Q212" s="549"/>
      <c r="R212" s="549"/>
      <c r="S212" s="549"/>
      <c r="T212" s="550"/>
      <c r="U212" s="548">
        <f>SUM(U213:Y216)</f>
        <v>0</v>
      </c>
      <c r="V212" s="549"/>
      <c r="W212" s="549"/>
      <c r="X212" s="549"/>
      <c r="Y212" s="550"/>
      <c r="Z212" s="548">
        <f>SUM(Z213:AC216)</f>
        <v>0</v>
      </c>
      <c r="AA212" s="549"/>
      <c r="AB212" s="549"/>
      <c r="AC212" s="550"/>
      <c r="AD212" s="548">
        <f>SUM(AD213:AG216)</f>
        <v>0</v>
      </c>
      <c r="AE212" s="549"/>
      <c r="AF212" s="549"/>
      <c r="AG212" s="550"/>
      <c r="AH212" s="508">
        <f>SUM(AH213:AK216)</f>
        <v>0</v>
      </c>
      <c r="AI212" s="509"/>
      <c r="AJ212" s="509"/>
      <c r="AK212" s="510"/>
      <c r="AL212" s="508">
        <f>SUM(AL213:AO216)</f>
        <v>0</v>
      </c>
      <c r="AM212" s="509"/>
      <c r="AN212" s="509"/>
      <c r="AO212" s="510"/>
      <c r="AP212" s="508">
        <f>SUM(AP213:AS216)</f>
        <v>0</v>
      </c>
      <c r="AQ212" s="509"/>
      <c r="AR212" s="509"/>
      <c r="AS212" s="510"/>
      <c r="AT212" s="8"/>
      <c r="AU212" s="8"/>
    </row>
    <row r="213" spans="1:47" hidden="1">
      <c r="A213" s="569" t="s">
        <v>311</v>
      </c>
      <c r="B213" s="570"/>
      <c r="C213" s="570"/>
      <c r="D213" s="570"/>
      <c r="E213" s="570"/>
      <c r="F213" s="570"/>
      <c r="G213" s="570"/>
      <c r="H213" s="570"/>
      <c r="I213" s="571"/>
      <c r="J213" s="523"/>
      <c r="K213" s="524"/>
      <c r="L213" s="525"/>
      <c r="M213" s="535">
        <v>321</v>
      </c>
      <c r="N213" s="572"/>
      <c r="O213" s="536"/>
      <c r="P213" s="557">
        <f t="shared" si="5"/>
        <v>0</v>
      </c>
      <c r="Q213" s="558"/>
      <c r="R213" s="558"/>
      <c r="S213" s="558"/>
      <c r="T213" s="559"/>
      <c r="U213" s="529"/>
      <c r="V213" s="530"/>
      <c r="W213" s="530"/>
      <c r="X213" s="530"/>
      <c r="Y213" s="531"/>
      <c r="Z213" s="557"/>
      <c r="AA213" s="558"/>
      <c r="AB213" s="558"/>
      <c r="AC213" s="559"/>
      <c r="AD213" s="557"/>
      <c r="AE213" s="558"/>
      <c r="AF213" s="558"/>
      <c r="AG213" s="559"/>
      <c r="AH213" s="557"/>
      <c r="AI213" s="558"/>
      <c r="AJ213" s="558"/>
      <c r="AK213" s="559"/>
      <c r="AL213" s="523"/>
      <c r="AM213" s="524"/>
      <c r="AN213" s="524"/>
      <c r="AO213" s="525"/>
      <c r="AP213" s="523"/>
      <c r="AQ213" s="524"/>
      <c r="AR213" s="524"/>
      <c r="AS213" s="525"/>
      <c r="AT213" s="8"/>
      <c r="AU213" s="8"/>
    </row>
    <row r="214" spans="1:47" ht="38.25" hidden="1" customHeight="1">
      <c r="A214" s="563" t="s">
        <v>312</v>
      </c>
      <c r="B214" s="564"/>
      <c r="C214" s="564"/>
      <c r="D214" s="564"/>
      <c r="E214" s="564"/>
      <c r="F214" s="564"/>
      <c r="G214" s="564"/>
      <c r="H214" s="564"/>
      <c r="I214" s="565"/>
      <c r="J214" s="526"/>
      <c r="K214" s="527"/>
      <c r="L214" s="528"/>
      <c r="M214" s="537"/>
      <c r="N214" s="573"/>
      <c r="O214" s="538"/>
      <c r="P214" s="560">
        <f t="shared" si="5"/>
        <v>0</v>
      </c>
      <c r="Q214" s="561"/>
      <c r="R214" s="561"/>
      <c r="S214" s="561"/>
      <c r="T214" s="562"/>
      <c r="U214" s="532"/>
      <c r="V214" s="533"/>
      <c r="W214" s="533"/>
      <c r="X214" s="533"/>
      <c r="Y214" s="534"/>
      <c r="Z214" s="560"/>
      <c r="AA214" s="561"/>
      <c r="AB214" s="561"/>
      <c r="AC214" s="562"/>
      <c r="AD214" s="560"/>
      <c r="AE214" s="561"/>
      <c r="AF214" s="561"/>
      <c r="AG214" s="562"/>
      <c r="AH214" s="560"/>
      <c r="AI214" s="561"/>
      <c r="AJ214" s="561"/>
      <c r="AK214" s="562"/>
      <c r="AL214" s="526"/>
      <c r="AM214" s="527"/>
      <c r="AN214" s="527"/>
      <c r="AO214" s="528"/>
      <c r="AP214" s="526"/>
      <c r="AQ214" s="527"/>
      <c r="AR214" s="527"/>
      <c r="AS214" s="528"/>
      <c r="AT214" s="8"/>
      <c r="AU214" s="8"/>
    </row>
    <row r="215" spans="1:47" hidden="1">
      <c r="A215" s="574" t="s">
        <v>313</v>
      </c>
      <c r="B215" s="575"/>
      <c r="C215" s="575"/>
      <c r="D215" s="575"/>
      <c r="E215" s="575"/>
      <c r="F215" s="575"/>
      <c r="G215" s="575"/>
      <c r="H215" s="575"/>
      <c r="I215" s="576"/>
      <c r="J215" s="508"/>
      <c r="K215" s="509"/>
      <c r="L215" s="510"/>
      <c r="M215" s="554">
        <v>340</v>
      </c>
      <c r="N215" s="555"/>
      <c r="O215" s="556"/>
      <c r="P215" s="548">
        <f t="shared" si="5"/>
        <v>0</v>
      </c>
      <c r="Q215" s="549"/>
      <c r="R215" s="549"/>
      <c r="S215" s="549"/>
      <c r="T215" s="550"/>
      <c r="U215" s="577"/>
      <c r="V215" s="567"/>
      <c r="W215" s="567"/>
      <c r="X215" s="567"/>
      <c r="Y215" s="568"/>
      <c r="Z215" s="548"/>
      <c r="AA215" s="549"/>
      <c r="AB215" s="549"/>
      <c r="AC215" s="550"/>
      <c r="AD215" s="548"/>
      <c r="AE215" s="549"/>
      <c r="AF215" s="549"/>
      <c r="AG215" s="550"/>
      <c r="AH215" s="548"/>
      <c r="AI215" s="549"/>
      <c r="AJ215" s="549"/>
      <c r="AK215" s="550"/>
      <c r="AL215" s="508"/>
      <c r="AM215" s="509"/>
      <c r="AN215" s="509"/>
      <c r="AO215" s="510"/>
      <c r="AP215" s="508"/>
      <c r="AQ215" s="509"/>
      <c r="AR215" s="509"/>
      <c r="AS215" s="510"/>
      <c r="AT215" s="8"/>
      <c r="AU215" s="8"/>
    </row>
    <row r="216" spans="1:47" hidden="1">
      <c r="A216" s="574" t="s">
        <v>314</v>
      </c>
      <c r="B216" s="575"/>
      <c r="C216" s="575"/>
      <c r="D216" s="575"/>
      <c r="E216" s="575"/>
      <c r="F216" s="575"/>
      <c r="G216" s="575"/>
      <c r="H216" s="575"/>
      <c r="I216" s="576"/>
      <c r="J216" s="508"/>
      <c r="K216" s="509"/>
      <c r="L216" s="510"/>
      <c r="M216" s="554">
        <v>350</v>
      </c>
      <c r="N216" s="555"/>
      <c r="O216" s="556"/>
      <c r="P216" s="548">
        <f t="shared" si="5"/>
        <v>0</v>
      </c>
      <c r="Q216" s="549"/>
      <c r="R216" s="549"/>
      <c r="S216" s="549"/>
      <c r="T216" s="550"/>
      <c r="U216" s="577"/>
      <c r="V216" s="567"/>
      <c r="W216" s="567"/>
      <c r="X216" s="567"/>
      <c r="Y216" s="568"/>
      <c r="Z216" s="548"/>
      <c r="AA216" s="549"/>
      <c r="AB216" s="549"/>
      <c r="AC216" s="550"/>
      <c r="AD216" s="548"/>
      <c r="AE216" s="549"/>
      <c r="AF216" s="549"/>
      <c r="AG216" s="550"/>
      <c r="AH216" s="548"/>
      <c r="AI216" s="549"/>
      <c r="AJ216" s="549"/>
      <c r="AK216" s="550"/>
      <c r="AL216" s="508"/>
      <c r="AM216" s="509"/>
      <c r="AN216" s="509"/>
      <c r="AO216" s="510"/>
      <c r="AP216" s="508"/>
      <c r="AQ216" s="509"/>
      <c r="AR216" s="509"/>
      <c r="AS216" s="510"/>
      <c r="AT216" s="8"/>
      <c r="AU216" s="8"/>
    </row>
    <row r="217" spans="1:47" hidden="1">
      <c r="A217" s="574" t="s">
        <v>315</v>
      </c>
      <c r="B217" s="575"/>
      <c r="C217" s="575"/>
      <c r="D217" s="575"/>
      <c r="E217" s="575"/>
      <c r="F217" s="575"/>
      <c r="G217" s="575"/>
      <c r="H217" s="575"/>
      <c r="I217" s="576"/>
      <c r="J217" s="508"/>
      <c r="K217" s="509"/>
      <c r="L217" s="510"/>
      <c r="M217" s="554">
        <v>830</v>
      </c>
      <c r="N217" s="555"/>
      <c r="O217" s="556"/>
      <c r="P217" s="548">
        <f t="shared" si="5"/>
        <v>0</v>
      </c>
      <c r="Q217" s="549"/>
      <c r="R217" s="549"/>
      <c r="S217" s="549"/>
      <c r="T217" s="550"/>
      <c r="U217" s="548">
        <f>U218</f>
        <v>0</v>
      </c>
      <c r="V217" s="549"/>
      <c r="W217" s="549"/>
      <c r="X217" s="549"/>
      <c r="Y217" s="550"/>
      <c r="Z217" s="548">
        <f>Z218</f>
        <v>0</v>
      </c>
      <c r="AA217" s="549"/>
      <c r="AB217" s="549"/>
      <c r="AC217" s="550"/>
      <c r="AD217" s="548">
        <f>AD218</f>
        <v>0</v>
      </c>
      <c r="AE217" s="549"/>
      <c r="AF217" s="549"/>
      <c r="AG217" s="550"/>
      <c r="AH217" s="548">
        <f>AH218</f>
        <v>0</v>
      </c>
      <c r="AI217" s="549"/>
      <c r="AJ217" s="549"/>
      <c r="AK217" s="550"/>
      <c r="AL217" s="548">
        <f>AL218</f>
        <v>0</v>
      </c>
      <c r="AM217" s="549"/>
      <c r="AN217" s="549"/>
      <c r="AO217" s="550"/>
      <c r="AP217" s="548">
        <f>AP218</f>
        <v>0</v>
      </c>
      <c r="AQ217" s="549"/>
      <c r="AR217" s="549"/>
      <c r="AS217" s="550"/>
      <c r="AT217" s="8"/>
      <c r="AU217" s="8"/>
    </row>
    <row r="218" spans="1:47" hidden="1">
      <c r="A218" s="569" t="s">
        <v>316</v>
      </c>
      <c r="B218" s="570"/>
      <c r="C218" s="570"/>
      <c r="D218" s="570"/>
      <c r="E218" s="570"/>
      <c r="F218" s="570"/>
      <c r="G218" s="570"/>
      <c r="H218" s="570"/>
      <c r="I218" s="571"/>
      <c r="J218" s="523"/>
      <c r="K218" s="524"/>
      <c r="L218" s="525"/>
      <c r="M218" s="535">
        <v>831</v>
      </c>
      <c r="N218" s="572"/>
      <c r="O218" s="536"/>
      <c r="P218" s="557">
        <f t="shared" si="5"/>
        <v>0</v>
      </c>
      <c r="Q218" s="558"/>
      <c r="R218" s="558"/>
      <c r="S218" s="558"/>
      <c r="T218" s="559"/>
      <c r="U218" s="529"/>
      <c r="V218" s="530"/>
      <c r="W218" s="530"/>
      <c r="X218" s="530"/>
      <c r="Y218" s="531"/>
      <c r="Z218" s="557"/>
      <c r="AA218" s="558"/>
      <c r="AB218" s="558"/>
      <c r="AC218" s="559"/>
      <c r="AD218" s="557"/>
      <c r="AE218" s="558"/>
      <c r="AF218" s="558"/>
      <c r="AG218" s="559"/>
      <c r="AH218" s="557"/>
      <c r="AI218" s="558"/>
      <c r="AJ218" s="558"/>
      <c r="AK218" s="559"/>
      <c r="AL218" s="523"/>
      <c r="AM218" s="524"/>
      <c r="AN218" s="524"/>
      <c r="AO218" s="525"/>
      <c r="AP218" s="523"/>
      <c r="AQ218" s="524"/>
      <c r="AR218" s="524"/>
      <c r="AS218" s="525"/>
      <c r="AT218" s="8"/>
      <c r="AU218" s="8"/>
    </row>
    <row r="219" spans="1:47" ht="114" hidden="1" customHeight="1">
      <c r="A219" s="563" t="s">
        <v>317</v>
      </c>
      <c r="B219" s="564"/>
      <c r="C219" s="564"/>
      <c r="D219" s="564"/>
      <c r="E219" s="564"/>
      <c r="F219" s="564"/>
      <c r="G219" s="564"/>
      <c r="H219" s="564"/>
      <c r="I219" s="565"/>
      <c r="J219" s="526"/>
      <c r="K219" s="527"/>
      <c r="L219" s="528"/>
      <c r="M219" s="537"/>
      <c r="N219" s="573"/>
      <c r="O219" s="538"/>
      <c r="P219" s="560">
        <f t="shared" si="5"/>
        <v>0</v>
      </c>
      <c r="Q219" s="561"/>
      <c r="R219" s="561"/>
      <c r="S219" s="561"/>
      <c r="T219" s="562"/>
      <c r="U219" s="532"/>
      <c r="V219" s="533"/>
      <c r="W219" s="533"/>
      <c r="X219" s="533"/>
      <c r="Y219" s="534"/>
      <c r="Z219" s="560"/>
      <c r="AA219" s="561"/>
      <c r="AB219" s="561"/>
      <c r="AC219" s="562"/>
      <c r="AD219" s="560"/>
      <c r="AE219" s="561"/>
      <c r="AF219" s="561"/>
      <c r="AG219" s="562"/>
      <c r="AH219" s="560"/>
      <c r="AI219" s="561"/>
      <c r="AJ219" s="561"/>
      <c r="AK219" s="562"/>
      <c r="AL219" s="526"/>
      <c r="AM219" s="527"/>
      <c r="AN219" s="527"/>
      <c r="AO219" s="528"/>
      <c r="AP219" s="526"/>
      <c r="AQ219" s="527"/>
      <c r="AR219" s="527"/>
      <c r="AS219" s="528"/>
      <c r="AT219" s="8"/>
      <c r="AU219" s="8"/>
    </row>
    <row r="220" spans="1:47" ht="27" hidden="1" customHeight="1">
      <c r="A220" s="574" t="s">
        <v>318</v>
      </c>
      <c r="B220" s="575"/>
      <c r="C220" s="575"/>
      <c r="D220" s="575"/>
      <c r="E220" s="575"/>
      <c r="F220" s="575"/>
      <c r="G220" s="575"/>
      <c r="H220" s="575"/>
      <c r="I220" s="576"/>
      <c r="J220" s="554">
        <v>230</v>
      </c>
      <c r="K220" s="555"/>
      <c r="L220" s="556"/>
      <c r="M220" s="554">
        <v>850</v>
      </c>
      <c r="N220" s="555"/>
      <c r="O220" s="556"/>
      <c r="P220" s="548">
        <f t="shared" si="5"/>
        <v>0</v>
      </c>
      <c r="Q220" s="549"/>
      <c r="R220" s="549"/>
      <c r="S220" s="549"/>
      <c r="T220" s="550"/>
      <c r="U220" s="548">
        <f>SUM(U221:Y224)</f>
        <v>0</v>
      </c>
      <c r="V220" s="549"/>
      <c r="W220" s="549"/>
      <c r="X220" s="549"/>
      <c r="Y220" s="550"/>
      <c r="Z220" s="548">
        <f>SUM(Z221:AC224)</f>
        <v>0</v>
      </c>
      <c r="AA220" s="549"/>
      <c r="AB220" s="549"/>
      <c r="AC220" s="550"/>
      <c r="AD220" s="548">
        <f>SUM(AD221:AG224)</f>
        <v>0</v>
      </c>
      <c r="AE220" s="549"/>
      <c r="AF220" s="549"/>
      <c r="AG220" s="550"/>
      <c r="AH220" s="508">
        <f>SUM(AH221:AK224)</f>
        <v>0</v>
      </c>
      <c r="AI220" s="509"/>
      <c r="AJ220" s="509"/>
      <c r="AK220" s="510"/>
      <c r="AL220" s="508">
        <f>SUM(AL221:AO224)</f>
        <v>0</v>
      </c>
      <c r="AM220" s="509"/>
      <c r="AN220" s="509"/>
      <c r="AO220" s="510"/>
      <c r="AP220" s="508">
        <f>SUM(AP221:AS224)</f>
        <v>0</v>
      </c>
      <c r="AQ220" s="509"/>
      <c r="AR220" s="509"/>
      <c r="AS220" s="510"/>
      <c r="AT220" s="8"/>
      <c r="AU220" s="8"/>
    </row>
    <row r="221" spans="1:47" hidden="1">
      <c r="A221" s="569" t="s">
        <v>316</v>
      </c>
      <c r="B221" s="570"/>
      <c r="C221" s="570"/>
      <c r="D221" s="570"/>
      <c r="E221" s="570"/>
      <c r="F221" s="570"/>
      <c r="G221" s="570"/>
      <c r="H221" s="570"/>
      <c r="I221" s="571"/>
      <c r="J221" s="523"/>
      <c r="K221" s="524"/>
      <c r="L221" s="525"/>
      <c r="M221" s="535">
        <v>851</v>
      </c>
      <c r="N221" s="572"/>
      <c r="O221" s="536"/>
      <c r="P221" s="557">
        <f t="shared" si="5"/>
        <v>0</v>
      </c>
      <c r="Q221" s="558"/>
      <c r="R221" s="558"/>
      <c r="S221" s="558"/>
      <c r="T221" s="559"/>
      <c r="U221" s="529"/>
      <c r="V221" s="530"/>
      <c r="W221" s="530"/>
      <c r="X221" s="530"/>
      <c r="Y221" s="531"/>
      <c r="Z221" s="557"/>
      <c r="AA221" s="558"/>
      <c r="AB221" s="558"/>
      <c r="AC221" s="559"/>
      <c r="AD221" s="557"/>
      <c r="AE221" s="558"/>
      <c r="AF221" s="558"/>
      <c r="AG221" s="559"/>
      <c r="AH221" s="557"/>
      <c r="AI221" s="558"/>
      <c r="AJ221" s="558"/>
      <c r="AK221" s="559"/>
      <c r="AL221" s="523"/>
      <c r="AM221" s="524"/>
      <c r="AN221" s="524"/>
      <c r="AO221" s="525"/>
      <c r="AP221" s="523"/>
      <c r="AQ221" s="524"/>
      <c r="AR221" s="524"/>
      <c r="AS221" s="525"/>
      <c r="AT221" s="8"/>
      <c r="AU221" s="8"/>
    </row>
    <row r="222" spans="1:47" ht="25.5" hidden="1" customHeight="1">
      <c r="A222" s="563" t="s">
        <v>319</v>
      </c>
      <c r="B222" s="564"/>
      <c r="C222" s="564"/>
      <c r="D222" s="564"/>
      <c r="E222" s="564"/>
      <c r="F222" s="564"/>
      <c r="G222" s="564"/>
      <c r="H222" s="564"/>
      <c r="I222" s="565"/>
      <c r="J222" s="526"/>
      <c r="K222" s="527"/>
      <c r="L222" s="528"/>
      <c r="M222" s="537"/>
      <c r="N222" s="573"/>
      <c r="O222" s="538"/>
      <c r="P222" s="560">
        <f t="shared" si="5"/>
        <v>0</v>
      </c>
      <c r="Q222" s="561"/>
      <c r="R222" s="561"/>
      <c r="S222" s="561"/>
      <c r="T222" s="562"/>
      <c r="U222" s="532"/>
      <c r="V222" s="533"/>
      <c r="W222" s="533"/>
      <c r="X222" s="533"/>
      <c r="Y222" s="534"/>
      <c r="Z222" s="560"/>
      <c r="AA222" s="561"/>
      <c r="AB222" s="561"/>
      <c r="AC222" s="562"/>
      <c r="AD222" s="560"/>
      <c r="AE222" s="561"/>
      <c r="AF222" s="561"/>
      <c r="AG222" s="562"/>
      <c r="AH222" s="560"/>
      <c r="AI222" s="561"/>
      <c r="AJ222" s="561"/>
      <c r="AK222" s="562"/>
      <c r="AL222" s="526"/>
      <c r="AM222" s="527"/>
      <c r="AN222" s="527"/>
      <c r="AO222" s="528"/>
      <c r="AP222" s="526"/>
      <c r="AQ222" s="527"/>
      <c r="AR222" s="527"/>
      <c r="AS222" s="528"/>
      <c r="AT222" s="8"/>
      <c r="AU222" s="8"/>
    </row>
    <row r="223" spans="1:47" hidden="1">
      <c r="A223" s="574" t="s">
        <v>320</v>
      </c>
      <c r="B223" s="575"/>
      <c r="C223" s="575"/>
      <c r="D223" s="575"/>
      <c r="E223" s="575"/>
      <c r="F223" s="575"/>
      <c r="G223" s="575"/>
      <c r="H223" s="575"/>
      <c r="I223" s="576"/>
      <c r="J223" s="508"/>
      <c r="K223" s="509"/>
      <c r="L223" s="510"/>
      <c r="M223" s="554">
        <v>852</v>
      </c>
      <c r="N223" s="555"/>
      <c r="O223" s="556"/>
      <c r="P223" s="548">
        <f t="shared" si="5"/>
        <v>0</v>
      </c>
      <c r="Q223" s="549"/>
      <c r="R223" s="549"/>
      <c r="S223" s="549"/>
      <c r="T223" s="550"/>
      <c r="U223" s="577"/>
      <c r="V223" s="567"/>
      <c r="W223" s="567"/>
      <c r="X223" s="567"/>
      <c r="Y223" s="568"/>
      <c r="Z223" s="548"/>
      <c r="AA223" s="549"/>
      <c r="AB223" s="549"/>
      <c r="AC223" s="550"/>
      <c r="AD223" s="548"/>
      <c r="AE223" s="549"/>
      <c r="AF223" s="549"/>
      <c r="AG223" s="550"/>
      <c r="AH223" s="548"/>
      <c r="AI223" s="549"/>
      <c r="AJ223" s="549"/>
      <c r="AK223" s="550"/>
      <c r="AL223" s="508"/>
      <c r="AM223" s="509"/>
      <c r="AN223" s="509"/>
      <c r="AO223" s="510"/>
      <c r="AP223" s="508"/>
      <c r="AQ223" s="509"/>
      <c r="AR223" s="509"/>
      <c r="AS223" s="510"/>
      <c r="AT223" s="8"/>
      <c r="AU223" s="8"/>
    </row>
    <row r="224" spans="1:47" ht="12.75" hidden="1" customHeight="1">
      <c r="A224" s="574" t="s">
        <v>321</v>
      </c>
      <c r="B224" s="575"/>
      <c r="C224" s="575"/>
      <c r="D224" s="575"/>
      <c r="E224" s="575"/>
      <c r="F224" s="575"/>
      <c r="G224" s="575"/>
      <c r="H224" s="575"/>
      <c r="I224" s="576"/>
      <c r="J224" s="508"/>
      <c r="K224" s="509"/>
      <c r="L224" s="510"/>
      <c r="M224" s="554">
        <v>853</v>
      </c>
      <c r="N224" s="555"/>
      <c r="O224" s="556"/>
      <c r="P224" s="548">
        <f t="shared" si="5"/>
        <v>0</v>
      </c>
      <c r="Q224" s="549"/>
      <c r="R224" s="549"/>
      <c r="S224" s="549"/>
      <c r="T224" s="550"/>
      <c r="U224" s="577"/>
      <c r="V224" s="567"/>
      <c r="W224" s="567"/>
      <c r="X224" s="567"/>
      <c r="Y224" s="568"/>
      <c r="Z224" s="548"/>
      <c r="AA224" s="549"/>
      <c r="AB224" s="549"/>
      <c r="AC224" s="550"/>
      <c r="AD224" s="548"/>
      <c r="AE224" s="549"/>
      <c r="AF224" s="549"/>
      <c r="AG224" s="550"/>
      <c r="AH224" s="548"/>
      <c r="AI224" s="549"/>
      <c r="AJ224" s="549"/>
      <c r="AK224" s="550"/>
      <c r="AL224" s="508"/>
      <c r="AM224" s="509"/>
      <c r="AN224" s="509"/>
      <c r="AO224" s="510"/>
      <c r="AP224" s="508"/>
      <c r="AQ224" s="509"/>
      <c r="AR224" s="509"/>
      <c r="AS224" s="510"/>
      <c r="AT224" s="8"/>
      <c r="AU224" s="8"/>
    </row>
    <row r="225" spans="1:54" ht="25.5" hidden="1" customHeight="1">
      <c r="A225" s="574" t="s">
        <v>322</v>
      </c>
      <c r="B225" s="575"/>
      <c r="C225" s="575"/>
      <c r="D225" s="575"/>
      <c r="E225" s="575"/>
      <c r="F225" s="575"/>
      <c r="G225" s="575"/>
      <c r="H225" s="575"/>
      <c r="I225" s="576"/>
      <c r="J225" s="554">
        <v>260</v>
      </c>
      <c r="K225" s="555"/>
      <c r="L225" s="556"/>
      <c r="M225" s="508" t="s">
        <v>49</v>
      </c>
      <c r="N225" s="509"/>
      <c r="O225" s="510"/>
      <c r="P225" s="548">
        <f t="shared" si="5"/>
        <v>0</v>
      </c>
      <c r="Q225" s="549"/>
      <c r="R225" s="549"/>
      <c r="S225" s="549"/>
      <c r="T225" s="550"/>
      <c r="U225" s="548">
        <f>U226</f>
        <v>0</v>
      </c>
      <c r="V225" s="549"/>
      <c r="W225" s="549"/>
      <c r="X225" s="549"/>
      <c r="Y225" s="550"/>
      <c r="Z225" s="548">
        <f>Z226</f>
        <v>0</v>
      </c>
      <c r="AA225" s="549"/>
      <c r="AB225" s="549"/>
      <c r="AC225" s="550"/>
      <c r="AD225" s="548">
        <f>AD226</f>
        <v>0</v>
      </c>
      <c r="AE225" s="549"/>
      <c r="AF225" s="549"/>
      <c r="AG225" s="550"/>
      <c r="AH225" s="508">
        <f>AH226</f>
        <v>0</v>
      </c>
      <c r="AI225" s="509"/>
      <c r="AJ225" s="509"/>
      <c r="AK225" s="510"/>
      <c r="AL225" s="508">
        <f>AL226</f>
        <v>0</v>
      </c>
      <c r="AM225" s="509"/>
      <c r="AN225" s="509"/>
      <c r="AO225" s="510"/>
      <c r="AP225" s="508">
        <f>AP226</f>
        <v>0</v>
      </c>
      <c r="AQ225" s="509"/>
      <c r="AR225" s="509"/>
      <c r="AS225" s="510"/>
      <c r="AT225" s="8"/>
      <c r="AU225" s="8"/>
    </row>
    <row r="226" spans="1:54" hidden="1">
      <c r="A226" s="569" t="s">
        <v>316</v>
      </c>
      <c r="B226" s="570"/>
      <c r="C226" s="570"/>
      <c r="D226" s="570"/>
      <c r="E226" s="570"/>
      <c r="F226" s="570"/>
      <c r="G226" s="570"/>
      <c r="H226" s="570"/>
      <c r="I226" s="571"/>
      <c r="J226" s="523"/>
      <c r="K226" s="524"/>
      <c r="L226" s="525"/>
      <c r="M226" s="535">
        <v>244</v>
      </c>
      <c r="N226" s="572"/>
      <c r="O226" s="536"/>
      <c r="P226" s="557">
        <f t="shared" si="5"/>
        <v>0</v>
      </c>
      <c r="Q226" s="558"/>
      <c r="R226" s="558"/>
      <c r="S226" s="558"/>
      <c r="T226" s="559"/>
      <c r="U226" s="529"/>
      <c r="V226" s="530"/>
      <c r="W226" s="530"/>
      <c r="X226" s="530"/>
      <c r="Y226" s="531"/>
      <c r="Z226" s="557"/>
      <c r="AA226" s="558"/>
      <c r="AB226" s="558"/>
      <c r="AC226" s="559"/>
      <c r="AD226" s="557"/>
      <c r="AE226" s="558"/>
      <c r="AF226" s="558"/>
      <c r="AG226" s="559"/>
      <c r="AH226" s="557"/>
      <c r="AI226" s="558"/>
      <c r="AJ226" s="558"/>
      <c r="AK226" s="559"/>
      <c r="AL226" s="523"/>
      <c r="AM226" s="524"/>
      <c r="AN226" s="524"/>
      <c r="AO226" s="525"/>
      <c r="AP226" s="523"/>
      <c r="AQ226" s="524"/>
      <c r="AR226" s="524"/>
      <c r="AS226" s="525"/>
      <c r="AT226" s="8"/>
      <c r="AU226" s="8"/>
    </row>
    <row r="227" spans="1:54" ht="38.25" hidden="1" customHeight="1">
      <c r="A227" s="563" t="s">
        <v>323</v>
      </c>
      <c r="B227" s="564"/>
      <c r="C227" s="564"/>
      <c r="D227" s="564"/>
      <c r="E227" s="564"/>
      <c r="F227" s="564"/>
      <c r="G227" s="564"/>
      <c r="H227" s="564"/>
      <c r="I227" s="565"/>
      <c r="J227" s="526"/>
      <c r="K227" s="527"/>
      <c r="L227" s="528"/>
      <c r="M227" s="537"/>
      <c r="N227" s="573"/>
      <c r="O227" s="538"/>
      <c r="P227" s="560">
        <f t="shared" si="5"/>
        <v>0</v>
      </c>
      <c r="Q227" s="561"/>
      <c r="R227" s="561"/>
      <c r="S227" s="561"/>
      <c r="T227" s="562"/>
      <c r="U227" s="532"/>
      <c r="V227" s="533"/>
      <c r="W227" s="533"/>
      <c r="X227" s="533"/>
      <c r="Y227" s="534"/>
      <c r="Z227" s="560"/>
      <c r="AA227" s="561"/>
      <c r="AB227" s="561"/>
      <c r="AC227" s="562"/>
      <c r="AD227" s="560"/>
      <c r="AE227" s="561"/>
      <c r="AF227" s="561"/>
      <c r="AG227" s="562"/>
      <c r="AH227" s="560"/>
      <c r="AI227" s="561"/>
      <c r="AJ227" s="561"/>
      <c r="AK227" s="562"/>
      <c r="AL227" s="526"/>
      <c r="AM227" s="527"/>
      <c r="AN227" s="527"/>
      <c r="AO227" s="528"/>
      <c r="AP227" s="526"/>
      <c r="AQ227" s="527"/>
      <c r="AR227" s="527"/>
      <c r="AS227" s="528"/>
      <c r="AT227" s="8"/>
      <c r="AU227" s="8"/>
    </row>
    <row r="228" spans="1:54" s="10" customFormat="1" hidden="1">
      <c r="A228" s="551" t="s">
        <v>51</v>
      </c>
      <c r="B228" s="552"/>
      <c r="C228" s="552"/>
      <c r="D228" s="552"/>
      <c r="E228" s="552"/>
      <c r="F228" s="552"/>
      <c r="G228" s="552"/>
      <c r="H228" s="552"/>
      <c r="I228" s="553"/>
      <c r="J228" s="554">
        <v>500</v>
      </c>
      <c r="K228" s="555"/>
      <c r="L228" s="556"/>
      <c r="M228" s="508" t="s">
        <v>49</v>
      </c>
      <c r="N228" s="509"/>
      <c r="O228" s="510"/>
      <c r="P228" s="548">
        <f t="shared" si="5"/>
        <v>0</v>
      </c>
      <c r="Q228" s="549"/>
      <c r="R228" s="549"/>
      <c r="S228" s="549"/>
      <c r="T228" s="550"/>
      <c r="U228" s="566">
        <f>U180</f>
        <v>0</v>
      </c>
      <c r="V228" s="567"/>
      <c r="W228" s="567"/>
      <c r="X228" s="567"/>
      <c r="Y228" s="568"/>
      <c r="Z228" s="548">
        <f>Z180</f>
        <v>0</v>
      </c>
      <c r="AA228" s="549"/>
      <c r="AB228" s="549"/>
      <c r="AC228" s="550"/>
      <c r="AD228" s="548">
        <f>AD180</f>
        <v>0</v>
      </c>
      <c r="AE228" s="549"/>
      <c r="AF228" s="549"/>
      <c r="AG228" s="550"/>
      <c r="AH228" s="548">
        <f>AH180</f>
        <v>0</v>
      </c>
      <c r="AI228" s="549"/>
      <c r="AJ228" s="549"/>
      <c r="AK228" s="550"/>
      <c r="AL228" s="508">
        <f>AL180</f>
        <v>0</v>
      </c>
      <c r="AM228" s="509"/>
      <c r="AN228" s="509"/>
      <c r="AO228" s="510"/>
      <c r="AP228" s="508">
        <f>AP180</f>
        <v>0</v>
      </c>
      <c r="AQ228" s="509"/>
      <c r="AR228" s="509"/>
      <c r="AS228" s="510"/>
      <c r="AT228" s="9"/>
      <c r="AU228" s="9"/>
    </row>
    <row r="229" spans="1:54" hidden="1">
      <c r="A229" s="551" t="s">
        <v>52</v>
      </c>
      <c r="B229" s="552"/>
      <c r="C229" s="552"/>
      <c r="D229" s="552"/>
      <c r="E229" s="552"/>
      <c r="F229" s="552"/>
      <c r="G229" s="552"/>
      <c r="H229" s="552"/>
      <c r="I229" s="553"/>
      <c r="J229" s="554">
        <v>600</v>
      </c>
      <c r="K229" s="555"/>
      <c r="L229" s="556"/>
      <c r="M229" s="508" t="s">
        <v>49</v>
      </c>
      <c r="N229" s="509"/>
      <c r="O229" s="510"/>
      <c r="P229" s="548">
        <f>SUM(U229:AS229)</f>
        <v>0</v>
      </c>
      <c r="Q229" s="549"/>
      <c r="R229" s="549"/>
      <c r="S229" s="549"/>
      <c r="T229" s="550"/>
      <c r="U229" s="548">
        <f>U228+U187-U202</f>
        <v>0</v>
      </c>
      <c r="V229" s="549"/>
      <c r="W229" s="549"/>
      <c r="X229" s="549"/>
      <c r="Y229" s="550"/>
      <c r="Z229" s="548">
        <f>Z228+Z187-Z202</f>
        <v>0</v>
      </c>
      <c r="AA229" s="549"/>
      <c r="AB229" s="549"/>
      <c r="AC229" s="550"/>
      <c r="AD229" s="548">
        <f>AD228+AD187-AD202</f>
        <v>0</v>
      </c>
      <c r="AE229" s="549"/>
      <c r="AF229" s="549"/>
      <c r="AG229" s="550"/>
      <c r="AH229" s="508">
        <f>AH228+AH187-AH202</f>
        <v>0</v>
      </c>
      <c r="AI229" s="509"/>
      <c r="AJ229" s="509"/>
      <c r="AK229" s="510"/>
      <c r="AL229" s="508">
        <f>AL228+AL187-AL202</f>
        <v>0</v>
      </c>
      <c r="AM229" s="509"/>
      <c r="AN229" s="509"/>
      <c r="AO229" s="510"/>
      <c r="AP229" s="508">
        <f>AP228+AP187-AP202</f>
        <v>0</v>
      </c>
      <c r="AQ229" s="509"/>
      <c r="AR229" s="509"/>
      <c r="AS229" s="510"/>
      <c r="AT229" s="8"/>
      <c r="AU229" s="8"/>
    </row>
    <row r="230" spans="1:54" ht="12.75" hidden="1" customHeight="1">
      <c r="A230" s="178"/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258"/>
      <c r="N230" s="258"/>
      <c r="O230" s="258"/>
      <c r="P230" s="258"/>
      <c r="Q230" s="259"/>
      <c r="R230" s="259"/>
      <c r="S230" s="259"/>
      <c r="T230" s="259"/>
      <c r="U230" s="179"/>
      <c r="V230" s="179"/>
      <c r="W230" s="179"/>
      <c r="X230" s="179"/>
      <c r="Y230" s="179"/>
      <c r="Z230" s="179"/>
      <c r="AA230" s="179"/>
      <c r="AB230" s="179"/>
      <c r="AC230" s="179"/>
      <c r="AD230" s="179"/>
      <c r="AE230" s="179"/>
      <c r="AF230" s="179"/>
      <c r="AG230" s="179"/>
      <c r="AH230" s="179"/>
      <c r="AI230" s="179"/>
      <c r="AJ230" s="179"/>
      <c r="AK230" s="259"/>
      <c r="AL230" s="259"/>
      <c r="AM230" s="259"/>
      <c r="AN230" s="259"/>
      <c r="AO230" s="259"/>
      <c r="AP230" s="259"/>
      <c r="AQ230" s="259"/>
      <c r="AR230" s="259"/>
      <c r="AS230" s="259"/>
      <c r="AT230" s="8"/>
      <c r="AU230" s="8"/>
    </row>
    <row r="231" spans="1:54" hidden="1">
      <c r="AN231" s="516" t="s">
        <v>334</v>
      </c>
      <c r="AO231" s="516"/>
      <c r="AP231" s="516"/>
      <c r="AQ231" s="516"/>
      <c r="AR231" s="516"/>
      <c r="AS231" s="516"/>
    </row>
    <row r="232" spans="1:54" s="5" customFormat="1" ht="13.15" hidden="1" customHeight="1">
      <c r="A232" s="517" t="s">
        <v>57</v>
      </c>
      <c r="B232" s="517"/>
      <c r="C232" s="517"/>
      <c r="D232" s="517"/>
      <c r="E232" s="517"/>
      <c r="F232" s="517"/>
      <c r="G232" s="517"/>
      <c r="H232" s="517"/>
      <c r="I232" s="517"/>
      <c r="J232" s="517"/>
      <c r="K232" s="517"/>
      <c r="L232" s="517"/>
      <c r="M232" s="517"/>
      <c r="N232" s="517"/>
      <c r="O232" s="517"/>
      <c r="P232" s="517"/>
      <c r="Q232" s="517"/>
      <c r="R232" s="517"/>
      <c r="S232" s="517"/>
      <c r="T232" s="517"/>
      <c r="U232" s="517"/>
      <c r="V232" s="517"/>
      <c r="W232" s="517"/>
      <c r="X232" s="517"/>
      <c r="Y232" s="517"/>
      <c r="Z232" s="517"/>
      <c r="AA232" s="517"/>
      <c r="AB232" s="517"/>
      <c r="AC232" s="517"/>
      <c r="AD232" s="517"/>
      <c r="AE232" s="517"/>
      <c r="AF232" s="517"/>
      <c r="AG232" s="517"/>
      <c r="AH232" s="517"/>
      <c r="AI232" s="517"/>
      <c r="AJ232" s="517"/>
      <c r="AK232" s="517"/>
      <c r="AL232" s="517"/>
      <c r="AM232" s="517"/>
      <c r="AN232" s="517"/>
      <c r="AO232" s="517"/>
      <c r="AP232" s="517"/>
      <c r="AQ232" s="517"/>
      <c r="AR232" s="517"/>
      <c r="AS232" s="517"/>
    </row>
    <row r="233" spans="1:54" s="5" customFormat="1" ht="13.15" hidden="1" customHeight="1">
      <c r="A233" s="517" t="s">
        <v>339</v>
      </c>
      <c r="B233" s="517"/>
      <c r="C233" s="517"/>
      <c r="D233" s="517"/>
      <c r="E233" s="517"/>
      <c r="F233" s="517"/>
      <c r="G233" s="517"/>
      <c r="H233" s="517"/>
      <c r="I233" s="517"/>
      <c r="J233" s="517"/>
      <c r="K233" s="517"/>
      <c r="L233" s="517"/>
      <c r="M233" s="517"/>
      <c r="N233" s="517"/>
      <c r="O233" s="517"/>
      <c r="P233" s="517"/>
      <c r="Q233" s="517"/>
      <c r="R233" s="517"/>
      <c r="S233" s="517"/>
      <c r="T233" s="517"/>
      <c r="U233" s="517"/>
      <c r="V233" s="517"/>
      <c r="W233" s="517"/>
      <c r="X233" s="517"/>
      <c r="Y233" s="517"/>
      <c r="Z233" s="517"/>
      <c r="AA233" s="517"/>
      <c r="AB233" s="517"/>
      <c r="AC233" s="517"/>
      <c r="AD233" s="517"/>
      <c r="AE233" s="517"/>
      <c r="AF233" s="517"/>
      <c r="AG233" s="517"/>
      <c r="AH233" s="517"/>
      <c r="AI233" s="517"/>
      <c r="AJ233" s="517"/>
      <c r="AK233" s="517"/>
      <c r="AL233" s="517"/>
      <c r="AM233" s="517"/>
      <c r="AN233" s="517"/>
      <c r="AO233" s="517"/>
      <c r="AP233" s="517"/>
      <c r="AQ233" s="517"/>
      <c r="AR233" s="517"/>
      <c r="AS233" s="517"/>
    </row>
    <row r="234" spans="1:54" s="5" customFormat="1" ht="13.15" hidden="1" customHeight="1">
      <c r="A234" s="517" t="s">
        <v>39</v>
      </c>
      <c r="B234" s="517"/>
      <c r="C234" s="517"/>
      <c r="D234" s="517"/>
      <c r="E234" s="517"/>
      <c r="F234" s="517"/>
      <c r="G234" s="517"/>
      <c r="H234" s="517"/>
      <c r="I234" s="517"/>
      <c r="J234" s="517"/>
      <c r="K234" s="517"/>
      <c r="L234" s="517"/>
      <c r="M234" s="517"/>
      <c r="N234" s="517"/>
      <c r="O234" s="517"/>
      <c r="P234" s="517"/>
      <c r="Q234" s="517"/>
      <c r="R234" s="517"/>
      <c r="S234" s="517"/>
      <c r="T234" s="517"/>
      <c r="U234" s="517"/>
      <c r="V234" s="517"/>
      <c r="W234" s="517"/>
      <c r="X234" s="517"/>
      <c r="Y234" s="517"/>
      <c r="Z234" s="517"/>
      <c r="AA234" s="517"/>
      <c r="AB234" s="517"/>
      <c r="AC234" s="517"/>
      <c r="AD234" s="517"/>
      <c r="AE234" s="517"/>
      <c r="AF234" s="517"/>
      <c r="AG234" s="517"/>
      <c r="AH234" s="517"/>
      <c r="AI234" s="517"/>
      <c r="AJ234" s="517"/>
      <c r="AK234" s="517"/>
      <c r="AL234" s="517"/>
      <c r="AM234" s="517"/>
      <c r="AN234" s="517"/>
      <c r="AO234" s="517"/>
      <c r="AP234" s="517"/>
      <c r="AQ234" s="517"/>
      <c r="AR234" s="517"/>
      <c r="AS234" s="517"/>
    </row>
    <row r="235" spans="1:54" s="5" customFormat="1" ht="13.15" hidden="1" customHeight="1">
      <c r="I235" s="472"/>
      <c r="J235" s="472"/>
      <c r="K235" s="472"/>
      <c r="L235" s="472"/>
      <c r="M235" s="472"/>
      <c r="N235" s="472"/>
      <c r="O235" s="472"/>
      <c r="P235" s="472"/>
      <c r="Q235" s="472"/>
      <c r="R235" s="472"/>
      <c r="S235" s="472"/>
      <c r="T235" s="472"/>
      <c r="U235" s="472"/>
      <c r="V235" s="472"/>
      <c r="W235" s="472"/>
      <c r="X235" s="472"/>
      <c r="Y235" s="472"/>
      <c r="Z235" s="472"/>
      <c r="AA235" s="472"/>
      <c r="AB235" s="472"/>
      <c r="AC235" s="472"/>
      <c r="AD235" s="472"/>
      <c r="AE235" s="472"/>
      <c r="AF235" s="472"/>
      <c r="AG235" s="472"/>
      <c r="AH235" s="472"/>
      <c r="AI235" s="472"/>
      <c r="AJ235" s="472"/>
      <c r="AK235" s="472"/>
      <c r="AL235" s="472"/>
      <c r="AM235" s="472"/>
      <c r="AN235" s="472"/>
      <c r="AO235" s="472"/>
      <c r="AP235" s="472"/>
      <c r="AQ235" s="472"/>
      <c r="AR235" s="472"/>
      <c r="AS235" s="472"/>
    </row>
    <row r="236" spans="1:54" s="5" customFormat="1" ht="12.75" hidden="1" customHeight="1">
      <c r="A236" s="519" t="s">
        <v>23</v>
      </c>
      <c r="B236" s="519"/>
      <c r="C236" s="519"/>
      <c r="D236" s="519"/>
      <c r="E236" s="519" t="s">
        <v>40</v>
      </c>
      <c r="F236" s="519"/>
      <c r="G236" s="519" t="s">
        <v>58</v>
      </c>
      <c r="H236" s="519"/>
      <c r="I236" s="519"/>
      <c r="J236" s="519" t="s">
        <v>78</v>
      </c>
      <c r="K236" s="519"/>
      <c r="L236" s="519"/>
      <c r="M236" s="519"/>
      <c r="N236" s="519"/>
      <c r="O236" s="519"/>
      <c r="P236" s="519"/>
      <c r="Q236" s="519"/>
      <c r="R236" s="519"/>
      <c r="S236" s="519"/>
      <c r="T236" s="519"/>
      <c r="U236" s="519"/>
      <c r="V236" s="519"/>
      <c r="W236" s="519"/>
      <c r="X236" s="519"/>
      <c r="Y236" s="519"/>
      <c r="Z236" s="519"/>
      <c r="AA236" s="519"/>
      <c r="AB236" s="519"/>
      <c r="AC236" s="519"/>
      <c r="AD236" s="519"/>
      <c r="AE236" s="519"/>
      <c r="AF236" s="519"/>
      <c r="AG236" s="519"/>
      <c r="AH236" s="519"/>
      <c r="AI236" s="519"/>
      <c r="AJ236" s="519"/>
      <c r="AK236" s="519"/>
      <c r="AL236" s="519"/>
      <c r="AM236" s="519"/>
      <c r="AN236" s="519"/>
      <c r="AO236" s="519"/>
      <c r="AP236" s="519"/>
      <c r="AQ236" s="519"/>
      <c r="AR236" s="519"/>
      <c r="AS236" s="519"/>
    </row>
    <row r="237" spans="1:54" s="5" customFormat="1" ht="13.15" hidden="1" customHeight="1">
      <c r="A237" s="519"/>
      <c r="B237" s="519"/>
      <c r="C237" s="519"/>
      <c r="D237" s="519"/>
      <c r="E237" s="519"/>
      <c r="F237" s="519"/>
      <c r="G237" s="519"/>
      <c r="H237" s="519"/>
      <c r="I237" s="519"/>
      <c r="J237" s="519" t="s">
        <v>59</v>
      </c>
      <c r="K237" s="519"/>
      <c r="L237" s="519"/>
      <c r="M237" s="519"/>
      <c r="N237" s="519"/>
      <c r="O237" s="519"/>
      <c r="P237" s="519"/>
      <c r="Q237" s="519"/>
      <c r="R237" s="519"/>
      <c r="S237" s="519"/>
      <c r="T237" s="519"/>
      <c r="U237" s="519"/>
      <c r="V237" s="547" t="s">
        <v>28</v>
      </c>
      <c r="W237" s="547"/>
      <c r="X237" s="547"/>
      <c r="Y237" s="547"/>
      <c r="Z237" s="547"/>
      <c r="AA237" s="547"/>
      <c r="AB237" s="547"/>
      <c r="AC237" s="547"/>
      <c r="AD237" s="547"/>
      <c r="AE237" s="547"/>
      <c r="AF237" s="547"/>
      <c r="AG237" s="547"/>
      <c r="AH237" s="547"/>
      <c r="AI237" s="547"/>
      <c r="AJ237" s="547"/>
      <c r="AK237" s="547"/>
      <c r="AL237" s="547"/>
      <c r="AM237" s="547"/>
      <c r="AN237" s="547"/>
      <c r="AO237" s="547"/>
      <c r="AP237" s="547"/>
      <c r="AQ237" s="547"/>
      <c r="AR237" s="547"/>
      <c r="AS237" s="547"/>
    </row>
    <row r="238" spans="1:54" s="5" customFormat="1" ht="78.75" hidden="1" customHeight="1">
      <c r="A238" s="519"/>
      <c r="B238" s="519"/>
      <c r="C238" s="519"/>
      <c r="D238" s="519"/>
      <c r="E238" s="519"/>
      <c r="F238" s="519"/>
      <c r="G238" s="519"/>
      <c r="H238" s="519"/>
      <c r="I238" s="519"/>
      <c r="J238" s="519"/>
      <c r="K238" s="519"/>
      <c r="L238" s="519"/>
      <c r="M238" s="519"/>
      <c r="N238" s="519"/>
      <c r="O238" s="519"/>
      <c r="P238" s="519"/>
      <c r="Q238" s="519"/>
      <c r="R238" s="519"/>
      <c r="S238" s="519"/>
      <c r="T238" s="519"/>
      <c r="U238" s="519"/>
      <c r="V238" s="519" t="s">
        <v>60</v>
      </c>
      <c r="W238" s="519"/>
      <c r="X238" s="519"/>
      <c r="Y238" s="519"/>
      <c r="Z238" s="519"/>
      <c r="AA238" s="519"/>
      <c r="AB238" s="519"/>
      <c r="AC238" s="519"/>
      <c r="AD238" s="519"/>
      <c r="AE238" s="519"/>
      <c r="AF238" s="519"/>
      <c r="AG238" s="519"/>
      <c r="AH238" s="519" t="s">
        <v>61</v>
      </c>
      <c r="AI238" s="519"/>
      <c r="AJ238" s="519"/>
      <c r="AK238" s="519"/>
      <c r="AL238" s="519"/>
      <c r="AM238" s="519"/>
      <c r="AN238" s="519"/>
      <c r="AO238" s="519"/>
      <c r="AP238" s="519"/>
      <c r="AQ238" s="519"/>
      <c r="AR238" s="519"/>
      <c r="AS238" s="519"/>
    </row>
    <row r="239" spans="1:54" s="5" customFormat="1" ht="51" hidden="1" customHeight="1">
      <c r="A239" s="519"/>
      <c r="B239" s="519"/>
      <c r="C239" s="519"/>
      <c r="D239" s="519"/>
      <c r="E239" s="519"/>
      <c r="F239" s="519"/>
      <c r="G239" s="519"/>
      <c r="H239" s="519"/>
      <c r="I239" s="519"/>
      <c r="J239" s="519" t="s">
        <v>62</v>
      </c>
      <c r="K239" s="519"/>
      <c r="L239" s="519"/>
      <c r="M239" s="519"/>
      <c r="N239" s="519" t="s">
        <v>80</v>
      </c>
      <c r="O239" s="519"/>
      <c r="P239" s="519"/>
      <c r="Q239" s="519"/>
      <c r="R239" s="519" t="s">
        <v>81</v>
      </c>
      <c r="S239" s="519"/>
      <c r="T239" s="519"/>
      <c r="U239" s="519"/>
      <c r="V239" s="519" t="s">
        <v>62</v>
      </c>
      <c r="W239" s="519"/>
      <c r="X239" s="519"/>
      <c r="Y239" s="519"/>
      <c r="Z239" s="519" t="s">
        <v>80</v>
      </c>
      <c r="AA239" s="519"/>
      <c r="AB239" s="519"/>
      <c r="AC239" s="519"/>
      <c r="AD239" s="519" t="s">
        <v>81</v>
      </c>
      <c r="AE239" s="519"/>
      <c r="AF239" s="519"/>
      <c r="AG239" s="519"/>
      <c r="AH239" s="519" t="s">
        <v>62</v>
      </c>
      <c r="AI239" s="519"/>
      <c r="AJ239" s="519"/>
      <c r="AK239" s="519"/>
      <c r="AL239" s="519" t="s">
        <v>80</v>
      </c>
      <c r="AM239" s="519"/>
      <c r="AN239" s="519"/>
      <c r="AO239" s="519"/>
      <c r="AP239" s="519" t="s">
        <v>81</v>
      </c>
      <c r="AQ239" s="519"/>
      <c r="AR239" s="519"/>
      <c r="AS239" s="519"/>
    </row>
    <row r="240" spans="1:54" s="5" customFormat="1" hidden="1">
      <c r="A240" s="511">
        <v>1</v>
      </c>
      <c r="B240" s="511"/>
      <c r="C240" s="511"/>
      <c r="D240" s="511"/>
      <c r="E240" s="512">
        <v>2</v>
      </c>
      <c r="F240" s="512"/>
      <c r="G240" s="512">
        <v>3</v>
      </c>
      <c r="H240" s="512"/>
      <c r="I240" s="512"/>
      <c r="J240" s="512">
        <v>4</v>
      </c>
      <c r="K240" s="512"/>
      <c r="L240" s="512"/>
      <c r="M240" s="512"/>
      <c r="N240" s="512">
        <v>5</v>
      </c>
      <c r="O240" s="512"/>
      <c r="P240" s="512"/>
      <c r="Q240" s="512"/>
      <c r="R240" s="512">
        <v>6</v>
      </c>
      <c r="S240" s="512"/>
      <c r="T240" s="512"/>
      <c r="U240" s="512"/>
      <c r="V240" s="512">
        <v>7</v>
      </c>
      <c r="W240" s="512"/>
      <c r="X240" s="512"/>
      <c r="Y240" s="512"/>
      <c r="Z240" s="512">
        <v>8</v>
      </c>
      <c r="AA240" s="512"/>
      <c r="AB240" s="512"/>
      <c r="AC240" s="512"/>
      <c r="AD240" s="512">
        <v>9</v>
      </c>
      <c r="AE240" s="512"/>
      <c r="AF240" s="512"/>
      <c r="AG240" s="512"/>
      <c r="AH240" s="512">
        <v>10</v>
      </c>
      <c r="AI240" s="512"/>
      <c r="AJ240" s="512"/>
      <c r="AK240" s="512"/>
      <c r="AL240" s="511">
        <v>11</v>
      </c>
      <c r="AM240" s="511"/>
      <c r="AN240" s="511"/>
      <c r="AO240" s="511"/>
      <c r="AP240" s="511">
        <v>12</v>
      </c>
      <c r="AQ240" s="511"/>
      <c r="AR240" s="511"/>
      <c r="AS240" s="511"/>
      <c r="AT240" s="520"/>
      <c r="AU240" s="520"/>
      <c r="AV240" s="520"/>
      <c r="AW240" s="520"/>
      <c r="AX240" s="520"/>
      <c r="AY240" s="520"/>
      <c r="AZ240" s="520"/>
      <c r="BA240" s="520"/>
      <c r="BB240" s="520"/>
    </row>
    <row r="241" spans="1:65" s="5" customFormat="1" ht="75.75" hidden="1" customHeight="1">
      <c r="A241" s="522" t="s">
        <v>63</v>
      </c>
      <c r="B241" s="522"/>
      <c r="C241" s="522"/>
      <c r="D241" s="522"/>
      <c r="E241" s="545" t="s">
        <v>64</v>
      </c>
      <c r="F241" s="545"/>
      <c r="G241" s="546" t="s">
        <v>49</v>
      </c>
      <c r="H241" s="546"/>
      <c r="I241" s="546"/>
      <c r="J241" s="501">
        <f>J242+J245</f>
        <v>0</v>
      </c>
      <c r="K241" s="501"/>
      <c r="L241" s="501"/>
      <c r="M241" s="501"/>
      <c r="N241" s="501">
        <f t="shared" ref="N241" si="6">N242+N245</f>
        <v>0</v>
      </c>
      <c r="O241" s="501"/>
      <c r="P241" s="501"/>
      <c r="Q241" s="501"/>
      <c r="R241" s="501">
        <f t="shared" ref="R241" si="7">R242+R245</f>
        <v>0</v>
      </c>
      <c r="S241" s="501"/>
      <c r="T241" s="501"/>
      <c r="U241" s="501"/>
      <c r="V241" s="501">
        <f t="shared" ref="V241" si="8">V242+V245</f>
        <v>0</v>
      </c>
      <c r="W241" s="501"/>
      <c r="X241" s="501"/>
      <c r="Y241" s="501"/>
      <c r="Z241" s="501">
        <f t="shared" ref="Z241" si="9">Z242+Z245</f>
        <v>0</v>
      </c>
      <c r="AA241" s="501"/>
      <c r="AB241" s="501"/>
      <c r="AC241" s="501"/>
      <c r="AD241" s="501">
        <f t="shared" ref="AD241" si="10">AD242+AD245</f>
        <v>0</v>
      </c>
      <c r="AE241" s="501"/>
      <c r="AF241" s="501"/>
      <c r="AG241" s="501"/>
      <c r="AH241" s="501">
        <f t="shared" ref="AH241" si="11">AH242+AH245</f>
        <v>0</v>
      </c>
      <c r="AI241" s="501"/>
      <c r="AJ241" s="501"/>
      <c r="AK241" s="501"/>
      <c r="AL241" s="501">
        <f t="shared" ref="AL241" si="12">AL242+AL245</f>
        <v>0</v>
      </c>
      <c r="AM241" s="501"/>
      <c r="AN241" s="501"/>
      <c r="AO241" s="501"/>
      <c r="AP241" s="501">
        <f t="shared" ref="AP241" si="13">AP242+AP245</f>
        <v>0</v>
      </c>
      <c r="AQ241" s="501"/>
      <c r="AR241" s="501"/>
      <c r="AS241" s="501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</row>
    <row r="242" spans="1:65" s="5" customFormat="1" hidden="1">
      <c r="A242" s="522" t="s">
        <v>368</v>
      </c>
      <c r="B242" s="522"/>
      <c r="C242" s="522"/>
      <c r="D242" s="522"/>
      <c r="E242" s="535">
        <v>1001</v>
      </c>
      <c r="F242" s="536"/>
      <c r="G242" s="539" t="s">
        <v>49</v>
      </c>
      <c r="H242" s="540"/>
      <c r="I242" s="541"/>
      <c r="J242" s="523">
        <f>V242+AH242</f>
        <v>0</v>
      </c>
      <c r="K242" s="524"/>
      <c r="L242" s="524"/>
      <c r="M242" s="525"/>
      <c r="N242" s="523">
        <f t="shared" ref="N242" si="14">Z242+AL242</f>
        <v>0</v>
      </c>
      <c r="O242" s="524"/>
      <c r="P242" s="524"/>
      <c r="Q242" s="525"/>
      <c r="R242" s="523">
        <f t="shared" ref="R242" si="15">AD242+AP242</f>
        <v>0</v>
      </c>
      <c r="S242" s="524"/>
      <c r="T242" s="524"/>
      <c r="U242" s="525"/>
      <c r="V242" s="523"/>
      <c r="W242" s="524"/>
      <c r="X242" s="524"/>
      <c r="Y242" s="525"/>
      <c r="Z242" s="523"/>
      <c r="AA242" s="524"/>
      <c r="AB242" s="524"/>
      <c r="AC242" s="525"/>
      <c r="AD242" s="523"/>
      <c r="AE242" s="524"/>
      <c r="AF242" s="524"/>
      <c r="AG242" s="525"/>
      <c r="AH242" s="523"/>
      <c r="AI242" s="524"/>
      <c r="AJ242" s="524"/>
      <c r="AK242" s="525"/>
      <c r="AL242" s="523"/>
      <c r="AM242" s="524"/>
      <c r="AN242" s="524"/>
      <c r="AO242" s="525"/>
      <c r="AP242" s="529"/>
      <c r="AQ242" s="530"/>
      <c r="AR242" s="530"/>
      <c r="AS242" s="531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</row>
    <row r="243" spans="1:65" s="5" customFormat="1" ht="62.25" hidden="1" customHeight="1">
      <c r="A243" s="522" t="s">
        <v>369</v>
      </c>
      <c r="B243" s="522"/>
      <c r="C243" s="522"/>
      <c r="D243" s="522"/>
      <c r="E243" s="537"/>
      <c r="F243" s="538"/>
      <c r="G243" s="542"/>
      <c r="H243" s="543"/>
      <c r="I243" s="544"/>
      <c r="J243" s="526"/>
      <c r="K243" s="527"/>
      <c r="L243" s="527"/>
      <c r="M243" s="528"/>
      <c r="N243" s="526"/>
      <c r="O243" s="527"/>
      <c r="P243" s="527"/>
      <c r="Q243" s="528"/>
      <c r="R243" s="526"/>
      <c r="S243" s="527"/>
      <c r="T243" s="527"/>
      <c r="U243" s="528"/>
      <c r="V243" s="526"/>
      <c r="W243" s="527"/>
      <c r="X243" s="527"/>
      <c r="Y243" s="528"/>
      <c r="Z243" s="526"/>
      <c r="AA243" s="527"/>
      <c r="AB243" s="527"/>
      <c r="AC243" s="528"/>
      <c r="AD243" s="526"/>
      <c r="AE243" s="527"/>
      <c r="AF243" s="527"/>
      <c r="AG243" s="528"/>
      <c r="AH243" s="526"/>
      <c r="AI243" s="527"/>
      <c r="AJ243" s="527"/>
      <c r="AK243" s="528"/>
      <c r="AL243" s="526"/>
      <c r="AM243" s="527"/>
      <c r="AN243" s="527"/>
      <c r="AO243" s="528"/>
      <c r="AP243" s="532"/>
      <c r="AQ243" s="533"/>
      <c r="AR243" s="533"/>
      <c r="AS243" s="534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</row>
    <row r="244" spans="1:65" s="5" customFormat="1" ht="13.15" hidden="1" customHeight="1">
      <c r="A244" s="521"/>
      <c r="B244" s="521"/>
      <c r="C244" s="521"/>
      <c r="D244" s="521"/>
      <c r="E244" s="515"/>
      <c r="F244" s="515"/>
      <c r="G244" s="515"/>
      <c r="H244" s="515"/>
      <c r="I244" s="515"/>
      <c r="J244" s="501">
        <f t="shared" ref="J244:J246" si="16">V244+AH244</f>
        <v>0</v>
      </c>
      <c r="K244" s="501"/>
      <c r="L244" s="501"/>
      <c r="M244" s="501"/>
      <c r="N244" s="501">
        <f t="shared" ref="N244:N246" si="17">Z244+AL244</f>
        <v>0</v>
      </c>
      <c r="O244" s="501"/>
      <c r="P244" s="501"/>
      <c r="Q244" s="501"/>
      <c r="R244" s="501">
        <f t="shared" ref="R244:R246" si="18">AD244+AP244</f>
        <v>0</v>
      </c>
      <c r="S244" s="501"/>
      <c r="T244" s="501"/>
      <c r="U244" s="501"/>
      <c r="V244" s="501"/>
      <c r="W244" s="501"/>
      <c r="X244" s="501"/>
      <c r="Y244" s="501"/>
      <c r="Z244" s="501"/>
      <c r="AA244" s="501"/>
      <c r="AB244" s="501"/>
      <c r="AC244" s="501"/>
      <c r="AD244" s="501"/>
      <c r="AE244" s="501"/>
      <c r="AF244" s="501"/>
      <c r="AG244" s="501"/>
      <c r="AH244" s="501"/>
      <c r="AI244" s="501"/>
      <c r="AJ244" s="501"/>
      <c r="AK244" s="501"/>
      <c r="AL244" s="501"/>
      <c r="AM244" s="501"/>
      <c r="AN244" s="501"/>
      <c r="AO244" s="501"/>
      <c r="AP244" s="515"/>
      <c r="AQ244" s="515"/>
      <c r="AR244" s="515"/>
      <c r="AS244" s="515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</row>
    <row r="245" spans="1:65" s="5" customFormat="1" ht="75.75" hidden="1" customHeight="1">
      <c r="A245" s="522" t="s">
        <v>370</v>
      </c>
      <c r="B245" s="522"/>
      <c r="C245" s="522"/>
      <c r="D245" s="522"/>
      <c r="E245" s="513">
        <v>2001</v>
      </c>
      <c r="F245" s="513"/>
      <c r="G245" s="515"/>
      <c r="H245" s="515"/>
      <c r="I245" s="515"/>
      <c r="J245" s="501">
        <f t="shared" si="16"/>
        <v>0</v>
      </c>
      <c r="K245" s="501"/>
      <c r="L245" s="501"/>
      <c r="M245" s="501"/>
      <c r="N245" s="501">
        <f t="shared" si="17"/>
        <v>0</v>
      </c>
      <c r="O245" s="501"/>
      <c r="P245" s="501"/>
      <c r="Q245" s="501"/>
      <c r="R245" s="501">
        <f t="shared" si="18"/>
        <v>0</v>
      </c>
      <c r="S245" s="501"/>
      <c r="T245" s="501"/>
      <c r="U245" s="501"/>
      <c r="V245" s="501"/>
      <c r="W245" s="501"/>
      <c r="X245" s="501"/>
      <c r="Y245" s="501"/>
      <c r="Z245" s="501"/>
      <c r="AA245" s="501"/>
      <c r="AB245" s="501"/>
      <c r="AC245" s="501"/>
      <c r="AD245" s="501"/>
      <c r="AE245" s="501"/>
      <c r="AF245" s="501"/>
      <c r="AG245" s="501"/>
      <c r="AH245" s="501"/>
      <c r="AI245" s="501"/>
      <c r="AJ245" s="501"/>
      <c r="AK245" s="501"/>
      <c r="AL245" s="501"/>
      <c r="AM245" s="501"/>
      <c r="AN245" s="501"/>
      <c r="AO245" s="501"/>
      <c r="AP245" s="515"/>
      <c r="AQ245" s="515"/>
      <c r="AR245" s="515"/>
      <c r="AS245" s="515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</row>
    <row r="246" spans="1:65" s="5" customFormat="1" ht="16.149999999999999" hidden="1" customHeight="1">
      <c r="A246" s="521"/>
      <c r="B246" s="521"/>
      <c r="C246" s="521"/>
      <c r="D246" s="521"/>
      <c r="E246" s="515"/>
      <c r="F246" s="515"/>
      <c r="G246" s="515"/>
      <c r="H246" s="515"/>
      <c r="I246" s="515"/>
      <c r="J246" s="501">
        <f t="shared" si="16"/>
        <v>0</v>
      </c>
      <c r="K246" s="501"/>
      <c r="L246" s="501"/>
      <c r="M246" s="501"/>
      <c r="N246" s="501">
        <f t="shared" si="17"/>
        <v>0</v>
      </c>
      <c r="O246" s="501"/>
      <c r="P246" s="501"/>
      <c r="Q246" s="501"/>
      <c r="R246" s="501">
        <f t="shared" si="18"/>
        <v>0</v>
      </c>
      <c r="S246" s="501"/>
      <c r="T246" s="501"/>
      <c r="U246" s="501"/>
      <c r="V246" s="515"/>
      <c r="W246" s="515"/>
      <c r="X246" s="515"/>
      <c r="Y246" s="515"/>
      <c r="Z246" s="501"/>
      <c r="AA246" s="501"/>
      <c r="AB246" s="501"/>
      <c r="AC246" s="501"/>
      <c r="AD246" s="501"/>
      <c r="AE246" s="501"/>
      <c r="AF246" s="501"/>
      <c r="AG246" s="501"/>
      <c r="AH246" s="501"/>
      <c r="AI246" s="501"/>
      <c r="AJ246" s="501"/>
      <c r="AK246" s="501"/>
      <c r="AL246" s="501"/>
      <c r="AM246" s="501"/>
      <c r="AN246" s="501"/>
      <c r="AO246" s="501"/>
      <c r="AP246" s="515"/>
      <c r="AQ246" s="515"/>
      <c r="AR246" s="515"/>
      <c r="AS246" s="515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</row>
    <row r="247" spans="1:65" s="5" customFormat="1" ht="13.15" hidden="1" customHeight="1">
      <c r="A247" s="11"/>
      <c r="B247" s="11"/>
      <c r="C247" s="11"/>
      <c r="D247" s="11"/>
      <c r="E247" s="11"/>
      <c r="F247" s="11"/>
      <c r="G247" s="11"/>
      <c r="H247" s="11"/>
      <c r="I247" s="13"/>
      <c r="J247" s="13"/>
      <c r="K247" s="13"/>
      <c r="L247" s="13"/>
      <c r="M247" s="260"/>
      <c r="N247" s="260"/>
      <c r="O247" s="260"/>
      <c r="P247" s="260"/>
      <c r="Q247" s="261"/>
      <c r="R247" s="261"/>
      <c r="S247" s="261"/>
      <c r="T247" s="261"/>
      <c r="U247" s="261"/>
      <c r="V247" s="261"/>
      <c r="W247" s="261"/>
      <c r="X247" s="261"/>
      <c r="Y247" s="261"/>
      <c r="Z247" s="261"/>
      <c r="AA247" s="261"/>
      <c r="AB247" s="261"/>
      <c r="AC247" s="261"/>
      <c r="AD247" s="261"/>
      <c r="AE247" s="261"/>
      <c r="AF247" s="261"/>
      <c r="AG247" s="261"/>
      <c r="AH247" s="261"/>
      <c r="AI247" s="261"/>
      <c r="AJ247" s="261"/>
      <c r="AK247" s="261"/>
      <c r="AL247" s="261"/>
      <c r="AM247" s="261"/>
      <c r="AN247" s="261"/>
      <c r="AO247" s="261"/>
      <c r="AP247" s="261"/>
      <c r="AQ247" s="261"/>
      <c r="AR247" s="261"/>
      <c r="AS247" s="261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</row>
    <row r="248" spans="1:65" s="5" customFormat="1" ht="13.15" hidden="1" customHeight="1">
      <c r="A248" s="11"/>
      <c r="B248" s="11"/>
      <c r="C248" s="11"/>
      <c r="D248" s="11"/>
      <c r="E248" s="11"/>
      <c r="F248" s="11"/>
      <c r="G248" s="11"/>
      <c r="H248" s="11"/>
      <c r="I248" s="13"/>
      <c r="J248" s="13"/>
      <c r="K248" s="13"/>
      <c r="L248" s="13"/>
      <c r="M248" s="260"/>
      <c r="N248" s="260"/>
      <c r="O248" s="260"/>
      <c r="P248" s="260"/>
      <c r="Q248" s="261"/>
      <c r="R248" s="261"/>
      <c r="S248" s="261"/>
      <c r="T248" s="261"/>
      <c r="U248" s="261"/>
      <c r="V248" s="261"/>
      <c r="W248" s="261"/>
      <c r="X248" s="261"/>
      <c r="Y248" s="261"/>
      <c r="Z248" s="261"/>
      <c r="AA248" s="261"/>
      <c r="AB248" s="261"/>
      <c r="AC248" s="261"/>
      <c r="AD248" s="261"/>
      <c r="AE248" s="261"/>
      <c r="AF248" s="261"/>
      <c r="AG248" s="261"/>
      <c r="AH248" s="261"/>
      <c r="AI248" s="261"/>
      <c r="AJ248" s="261"/>
      <c r="AK248" s="261"/>
      <c r="AL248" s="261"/>
      <c r="AM248" s="261"/>
      <c r="AN248" s="516" t="s">
        <v>335</v>
      </c>
      <c r="AO248" s="516"/>
      <c r="AP248" s="516"/>
      <c r="AQ248" s="516"/>
      <c r="AR248" s="516"/>
      <c r="AS248" s="5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</row>
    <row r="249" spans="1:65" s="5" customFormat="1" ht="13.15" hidden="1" customHeight="1">
      <c r="A249" s="517" t="s">
        <v>65</v>
      </c>
      <c r="B249" s="517"/>
      <c r="C249" s="517"/>
      <c r="D249" s="517"/>
      <c r="E249" s="517"/>
      <c r="F249" s="517"/>
      <c r="G249" s="517"/>
      <c r="H249" s="517"/>
      <c r="I249" s="517"/>
      <c r="J249" s="517"/>
      <c r="K249" s="517"/>
      <c r="L249" s="517"/>
      <c r="M249" s="517"/>
      <c r="N249" s="517"/>
      <c r="O249" s="517"/>
      <c r="P249" s="517"/>
      <c r="Q249" s="517"/>
      <c r="R249" s="517"/>
      <c r="S249" s="517"/>
      <c r="T249" s="517"/>
      <c r="U249" s="517"/>
      <c r="V249" s="517"/>
      <c r="W249" s="517"/>
      <c r="X249" s="517"/>
      <c r="Y249" s="517"/>
      <c r="Z249" s="517"/>
      <c r="AA249" s="517"/>
      <c r="AB249" s="517"/>
      <c r="AC249" s="517"/>
      <c r="AD249" s="517"/>
      <c r="AE249" s="517"/>
      <c r="AF249" s="517"/>
      <c r="AG249" s="517"/>
      <c r="AH249" s="517"/>
      <c r="AI249" s="517"/>
      <c r="AJ249" s="517"/>
      <c r="AK249" s="517"/>
      <c r="AL249" s="517"/>
      <c r="AM249" s="517"/>
      <c r="AN249" s="517"/>
      <c r="AO249" s="517"/>
      <c r="AP249" s="517"/>
      <c r="AQ249" s="517"/>
      <c r="AR249" s="517"/>
      <c r="AS249" s="517"/>
    </row>
    <row r="250" spans="1:65" s="5" customFormat="1" ht="13.15" hidden="1" customHeight="1">
      <c r="A250" s="517" t="s">
        <v>340</v>
      </c>
      <c r="B250" s="517"/>
      <c r="C250" s="517"/>
      <c r="D250" s="517"/>
      <c r="E250" s="517"/>
      <c r="F250" s="517"/>
      <c r="G250" s="517"/>
      <c r="H250" s="517"/>
      <c r="I250" s="517"/>
      <c r="J250" s="517"/>
      <c r="K250" s="517"/>
      <c r="L250" s="517"/>
      <c r="M250" s="517"/>
      <c r="N250" s="517"/>
      <c r="O250" s="517"/>
      <c r="P250" s="517"/>
      <c r="Q250" s="517"/>
      <c r="R250" s="517"/>
      <c r="S250" s="517"/>
      <c r="T250" s="517"/>
      <c r="U250" s="517"/>
      <c r="V250" s="517"/>
      <c r="W250" s="517"/>
      <c r="X250" s="517"/>
      <c r="Y250" s="517"/>
      <c r="Z250" s="517"/>
      <c r="AA250" s="517"/>
      <c r="AB250" s="517"/>
      <c r="AC250" s="517"/>
      <c r="AD250" s="517"/>
      <c r="AE250" s="517"/>
      <c r="AF250" s="517"/>
      <c r="AG250" s="517"/>
      <c r="AH250" s="517"/>
      <c r="AI250" s="517"/>
      <c r="AJ250" s="517"/>
      <c r="AK250" s="517"/>
      <c r="AL250" s="517"/>
      <c r="AM250" s="517"/>
      <c r="AN250" s="517"/>
      <c r="AO250" s="517"/>
      <c r="AP250" s="517"/>
      <c r="AQ250" s="517"/>
      <c r="AR250" s="517"/>
      <c r="AS250" s="517"/>
    </row>
    <row r="251" spans="1:65" s="5" customFormat="1" ht="13.15" hidden="1" customHeight="1">
      <c r="A251" s="517" t="s">
        <v>39</v>
      </c>
      <c r="B251" s="517"/>
      <c r="C251" s="517"/>
      <c r="D251" s="517"/>
      <c r="E251" s="517"/>
      <c r="F251" s="517"/>
      <c r="G251" s="517"/>
      <c r="H251" s="517"/>
      <c r="I251" s="517"/>
      <c r="J251" s="517"/>
      <c r="K251" s="517"/>
      <c r="L251" s="517"/>
      <c r="M251" s="517"/>
      <c r="N251" s="517"/>
      <c r="O251" s="517"/>
      <c r="P251" s="517"/>
      <c r="Q251" s="517"/>
      <c r="R251" s="517"/>
      <c r="S251" s="517"/>
      <c r="T251" s="517"/>
      <c r="U251" s="517"/>
      <c r="V251" s="517"/>
      <c r="W251" s="517"/>
      <c r="X251" s="517"/>
      <c r="Y251" s="517"/>
      <c r="Z251" s="517"/>
      <c r="AA251" s="517"/>
      <c r="AB251" s="517"/>
      <c r="AC251" s="517"/>
      <c r="AD251" s="517"/>
      <c r="AE251" s="517"/>
      <c r="AF251" s="517"/>
      <c r="AG251" s="517"/>
      <c r="AH251" s="517"/>
      <c r="AI251" s="517"/>
      <c r="AJ251" s="517"/>
      <c r="AK251" s="517"/>
      <c r="AL251" s="517"/>
      <c r="AM251" s="517"/>
      <c r="AN251" s="517"/>
      <c r="AO251" s="517"/>
      <c r="AP251" s="517"/>
      <c r="AQ251" s="517"/>
      <c r="AR251" s="517"/>
      <c r="AS251" s="517"/>
    </row>
    <row r="252" spans="1:65" s="5" customFormat="1" ht="13.15" hidden="1" customHeight="1">
      <c r="A252" s="520" t="s">
        <v>337</v>
      </c>
      <c r="B252" s="520"/>
      <c r="C252" s="520"/>
      <c r="D252" s="520"/>
      <c r="E252" s="520"/>
      <c r="F252" s="520"/>
      <c r="G252" s="520"/>
      <c r="H252" s="520"/>
      <c r="I252" s="520"/>
      <c r="J252" s="520"/>
      <c r="K252" s="520"/>
      <c r="L252" s="520"/>
      <c r="M252" s="520"/>
      <c r="N252" s="520"/>
      <c r="O252" s="520"/>
      <c r="P252" s="520"/>
      <c r="Q252" s="520"/>
      <c r="R252" s="520"/>
      <c r="S252" s="520"/>
      <c r="T252" s="520"/>
      <c r="U252" s="520"/>
      <c r="V252" s="520"/>
      <c r="W252" s="520"/>
      <c r="X252" s="520"/>
      <c r="Y252" s="520"/>
      <c r="Z252" s="520"/>
      <c r="AA252" s="520"/>
      <c r="AB252" s="520"/>
      <c r="AC252" s="520"/>
      <c r="AD252" s="520"/>
      <c r="AE252" s="520"/>
      <c r="AF252" s="520"/>
      <c r="AG252" s="520"/>
      <c r="AH252" s="520"/>
      <c r="AI252" s="520"/>
      <c r="AJ252" s="520"/>
      <c r="AK252" s="520"/>
      <c r="AL252" s="520"/>
      <c r="AM252" s="520"/>
      <c r="AN252" s="520"/>
      <c r="AO252" s="520"/>
      <c r="AP252" s="520"/>
      <c r="AQ252" s="520"/>
      <c r="AR252" s="520"/>
      <c r="AS252" s="520"/>
    </row>
    <row r="253" spans="1:65" s="5" customFormat="1" ht="13.15" hidden="1" customHeight="1">
      <c r="A253" s="14"/>
      <c r="B253" s="14"/>
      <c r="C253" s="14"/>
      <c r="D253" s="14"/>
      <c r="E253" s="11"/>
      <c r="F253" s="11"/>
      <c r="G253" s="11"/>
      <c r="H253" s="11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</row>
    <row r="254" spans="1:65" s="5" customFormat="1" ht="28.5" hidden="1" customHeight="1">
      <c r="A254" s="518" t="s">
        <v>23</v>
      </c>
      <c r="B254" s="518"/>
      <c r="C254" s="518"/>
      <c r="D254" s="518"/>
      <c r="E254" s="518"/>
      <c r="F254" s="518"/>
      <c r="G254" s="518"/>
      <c r="H254" s="518"/>
      <c r="I254" s="518"/>
      <c r="J254" s="518"/>
      <c r="K254" s="518"/>
      <c r="L254" s="518"/>
      <c r="M254" s="518"/>
      <c r="N254" s="518"/>
      <c r="O254" s="518"/>
      <c r="P254" s="518"/>
      <c r="Q254" s="518"/>
      <c r="R254" s="518"/>
      <c r="S254" s="518"/>
      <c r="T254" s="518"/>
      <c r="U254" s="518"/>
      <c r="V254" s="518"/>
      <c r="W254" s="518"/>
      <c r="X254" s="518"/>
      <c r="Y254" s="518"/>
      <c r="Z254" s="518"/>
      <c r="AA254" s="518"/>
      <c r="AB254" s="518"/>
      <c r="AC254" s="518"/>
      <c r="AD254" s="519" t="s">
        <v>40</v>
      </c>
      <c r="AE254" s="519"/>
      <c r="AF254" s="519"/>
      <c r="AG254" s="519"/>
      <c r="AH254" s="519" t="s">
        <v>77</v>
      </c>
      <c r="AI254" s="519"/>
      <c r="AJ254" s="519"/>
      <c r="AK254" s="519"/>
      <c r="AL254" s="519"/>
      <c r="AM254" s="519"/>
      <c r="AN254" s="519"/>
      <c r="AO254" s="519"/>
      <c r="AP254" s="519"/>
      <c r="AQ254" s="519"/>
      <c r="AR254" s="519"/>
      <c r="AS254" s="261"/>
    </row>
    <row r="255" spans="1:65" s="5" customFormat="1" ht="13.15" hidden="1" customHeight="1">
      <c r="A255" s="511">
        <v>1</v>
      </c>
      <c r="B255" s="511"/>
      <c r="C255" s="511"/>
      <c r="D255" s="511"/>
      <c r="E255" s="511"/>
      <c r="F255" s="511"/>
      <c r="G255" s="511"/>
      <c r="H255" s="511"/>
      <c r="I255" s="511"/>
      <c r="J255" s="511"/>
      <c r="K255" s="511"/>
      <c r="L255" s="511"/>
      <c r="M255" s="511"/>
      <c r="N255" s="511"/>
      <c r="O255" s="511"/>
      <c r="P255" s="511"/>
      <c r="Q255" s="511"/>
      <c r="R255" s="511"/>
      <c r="S255" s="511"/>
      <c r="T255" s="511"/>
      <c r="U255" s="511"/>
      <c r="V255" s="511"/>
      <c r="W255" s="511"/>
      <c r="X255" s="511"/>
      <c r="Y255" s="511"/>
      <c r="Z255" s="511"/>
      <c r="AA255" s="511"/>
      <c r="AB255" s="511"/>
      <c r="AC255" s="511"/>
      <c r="AD255" s="512">
        <v>2</v>
      </c>
      <c r="AE255" s="512"/>
      <c r="AF255" s="512"/>
      <c r="AG255" s="512"/>
      <c r="AH255" s="513">
        <v>3</v>
      </c>
      <c r="AI255" s="513"/>
      <c r="AJ255" s="513"/>
      <c r="AK255" s="513"/>
      <c r="AL255" s="513"/>
      <c r="AM255" s="513"/>
      <c r="AN255" s="513"/>
      <c r="AO255" s="513"/>
      <c r="AP255" s="513"/>
      <c r="AQ255" s="513"/>
      <c r="AR255" s="513"/>
      <c r="AS255" s="261"/>
    </row>
    <row r="256" spans="1:65" s="5" customFormat="1" ht="12.75" hidden="1" customHeight="1">
      <c r="A256" s="499" t="s">
        <v>51</v>
      </c>
      <c r="B256" s="499"/>
      <c r="C256" s="499"/>
      <c r="D256" s="499"/>
      <c r="E256" s="499"/>
      <c r="F256" s="499"/>
      <c r="G256" s="499"/>
      <c r="H256" s="499"/>
      <c r="I256" s="499"/>
      <c r="J256" s="499"/>
      <c r="K256" s="499"/>
      <c r="L256" s="499"/>
      <c r="M256" s="499"/>
      <c r="N256" s="499"/>
      <c r="O256" s="499"/>
      <c r="P256" s="499"/>
      <c r="Q256" s="499"/>
      <c r="R256" s="499"/>
      <c r="S256" s="499"/>
      <c r="T256" s="499"/>
      <c r="U256" s="499"/>
      <c r="V256" s="499"/>
      <c r="W256" s="499"/>
      <c r="X256" s="499"/>
      <c r="Y256" s="499"/>
      <c r="Z256" s="499"/>
      <c r="AA256" s="499"/>
      <c r="AB256" s="499"/>
      <c r="AC256" s="499"/>
      <c r="AD256" s="500" t="s">
        <v>66</v>
      </c>
      <c r="AE256" s="500"/>
      <c r="AF256" s="500"/>
      <c r="AG256" s="500"/>
      <c r="AH256" s="515"/>
      <c r="AI256" s="515"/>
      <c r="AJ256" s="515"/>
      <c r="AK256" s="515"/>
      <c r="AL256" s="515"/>
      <c r="AM256" s="515"/>
      <c r="AN256" s="515"/>
      <c r="AO256" s="515"/>
      <c r="AP256" s="515"/>
      <c r="AQ256" s="515"/>
      <c r="AR256" s="515"/>
      <c r="AS256" s="261"/>
    </row>
    <row r="257" spans="1:65" s="5" customFormat="1" ht="12.75" hidden="1" customHeight="1">
      <c r="A257" s="499" t="s">
        <v>52</v>
      </c>
      <c r="B257" s="499"/>
      <c r="C257" s="499"/>
      <c r="D257" s="499"/>
      <c r="E257" s="499"/>
      <c r="F257" s="499"/>
      <c r="G257" s="499"/>
      <c r="H257" s="499"/>
      <c r="I257" s="499"/>
      <c r="J257" s="499"/>
      <c r="K257" s="499"/>
      <c r="L257" s="499"/>
      <c r="M257" s="499"/>
      <c r="N257" s="499"/>
      <c r="O257" s="499"/>
      <c r="P257" s="499"/>
      <c r="Q257" s="499"/>
      <c r="R257" s="499"/>
      <c r="S257" s="499"/>
      <c r="T257" s="499"/>
      <c r="U257" s="499"/>
      <c r="V257" s="499"/>
      <c r="W257" s="499"/>
      <c r="X257" s="499"/>
      <c r="Y257" s="499"/>
      <c r="Z257" s="499"/>
      <c r="AA257" s="499"/>
      <c r="AB257" s="499"/>
      <c r="AC257" s="499"/>
      <c r="AD257" s="500" t="s">
        <v>67</v>
      </c>
      <c r="AE257" s="500"/>
      <c r="AF257" s="500"/>
      <c r="AG257" s="500"/>
      <c r="AH257" s="515"/>
      <c r="AI257" s="515"/>
      <c r="AJ257" s="515"/>
      <c r="AK257" s="515"/>
      <c r="AL257" s="515"/>
      <c r="AM257" s="515"/>
      <c r="AN257" s="515"/>
      <c r="AO257" s="515"/>
      <c r="AP257" s="515"/>
      <c r="AQ257" s="515"/>
      <c r="AR257" s="515"/>
      <c r="AS257" s="261"/>
    </row>
    <row r="258" spans="1:65" s="5" customFormat="1" ht="12.75" hidden="1" customHeight="1">
      <c r="A258" s="499" t="s">
        <v>70</v>
      </c>
      <c r="B258" s="499"/>
      <c r="C258" s="499"/>
      <c r="D258" s="499"/>
      <c r="E258" s="499"/>
      <c r="F258" s="499"/>
      <c r="G258" s="499"/>
      <c r="H258" s="499"/>
      <c r="I258" s="499"/>
      <c r="J258" s="499"/>
      <c r="K258" s="499"/>
      <c r="L258" s="499"/>
      <c r="M258" s="499"/>
      <c r="N258" s="499"/>
      <c r="O258" s="499"/>
      <c r="P258" s="499"/>
      <c r="Q258" s="499"/>
      <c r="R258" s="499"/>
      <c r="S258" s="499"/>
      <c r="T258" s="499"/>
      <c r="U258" s="499"/>
      <c r="V258" s="499"/>
      <c r="W258" s="499"/>
      <c r="X258" s="499"/>
      <c r="Y258" s="499"/>
      <c r="Z258" s="499"/>
      <c r="AA258" s="499"/>
      <c r="AB258" s="499"/>
      <c r="AC258" s="499"/>
      <c r="AD258" s="500" t="s">
        <v>68</v>
      </c>
      <c r="AE258" s="500"/>
      <c r="AF258" s="500"/>
      <c r="AG258" s="500"/>
      <c r="AH258" s="515"/>
      <c r="AI258" s="515"/>
      <c r="AJ258" s="515"/>
      <c r="AK258" s="515"/>
      <c r="AL258" s="515"/>
      <c r="AM258" s="515"/>
      <c r="AN258" s="515"/>
      <c r="AO258" s="515"/>
      <c r="AP258" s="515"/>
      <c r="AQ258" s="515"/>
      <c r="AR258" s="515"/>
      <c r="AS258" s="261"/>
    </row>
    <row r="259" spans="1:65" s="5" customFormat="1" hidden="1">
      <c r="A259" s="499"/>
      <c r="B259" s="499"/>
      <c r="C259" s="499"/>
      <c r="D259" s="499"/>
      <c r="E259" s="499"/>
      <c r="F259" s="499"/>
      <c r="G259" s="499"/>
      <c r="H259" s="499"/>
      <c r="I259" s="499"/>
      <c r="J259" s="499"/>
      <c r="K259" s="499"/>
      <c r="L259" s="499"/>
      <c r="M259" s="499"/>
      <c r="N259" s="499"/>
      <c r="O259" s="499"/>
      <c r="P259" s="499"/>
      <c r="Q259" s="499"/>
      <c r="R259" s="499"/>
      <c r="S259" s="499"/>
      <c r="T259" s="499"/>
      <c r="U259" s="499"/>
      <c r="V259" s="499"/>
      <c r="W259" s="499"/>
      <c r="X259" s="499"/>
      <c r="Y259" s="499"/>
      <c r="Z259" s="499"/>
      <c r="AA259" s="499"/>
      <c r="AB259" s="499"/>
      <c r="AC259" s="499"/>
      <c r="AD259" s="500"/>
      <c r="AE259" s="500"/>
      <c r="AF259" s="500"/>
      <c r="AG259" s="500"/>
      <c r="AH259" s="515"/>
      <c r="AI259" s="515"/>
      <c r="AJ259" s="515"/>
      <c r="AK259" s="515"/>
      <c r="AL259" s="515"/>
      <c r="AM259" s="515"/>
      <c r="AN259" s="515"/>
      <c r="AO259" s="515"/>
      <c r="AP259" s="515"/>
      <c r="AQ259" s="515"/>
      <c r="AR259" s="515"/>
      <c r="AS259" s="261"/>
    </row>
    <row r="260" spans="1:65" s="5" customFormat="1" ht="12.75" hidden="1" customHeight="1">
      <c r="A260" s="499" t="s">
        <v>71</v>
      </c>
      <c r="B260" s="499"/>
      <c r="C260" s="499"/>
      <c r="D260" s="499"/>
      <c r="E260" s="499"/>
      <c r="F260" s="499"/>
      <c r="G260" s="499"/>
      <c r="H260" s="499"/>
      <c r="I260" s="499"/>
      <c r="J260" s="499"/>
      <c r="K260" s="499"/>
      <c r="L260" s="499"/>
      <c r="M260" s="499"/>
      <c r="N260" s="499"/>
      <c r="O260" s="499"/>
      <c r="P260" s="499"/>
      <c r="Q260" s="499"/>
      <c r="R260" s="499"/>
      <c r="S260" s="499"/>
      <c r="T260" s="499"/>
      <c r="U260" s="499"/>
      <c r="V260" s="499"/>
      <c r="W260" s="499"/>
      <c r="X260" s="499"/>
      <c r="Y260" s="499"/>
      <c r="Z260" s="499"/>
      <c r="AA260" s="499"/>
      <c r="AB260" s="499"/>
      <c r="AC260" s="499"/>
      <c r="AD260" s="500" t="s">
        <v>69</v>
      </c>
      <c r="AE260" s="500"/>
      <c r="AF260" s="500"/>
      <c r="AG260" s="500"/>
      <c r="AH260" s="515"/>
      <c r="AI260" s="515"/>
      <c r="AJ260" s="515"/>
      <c r="AK260" s="515"/>
      <c r="AL260" s="515"/>
      <c r="AM260" s="515"/>
      <c r="AN260" s="515"/>
      <c r="AO260" s="515"/>
      <c r="AP260" s="515"/>
      <c r="AQ260" s="515"/>
      <c r="AR260" s="515"/>
      <c r="AS260" s="261"/>
    </row>
    <row r="261" spans="1:65" s="5" customFormat="1" hidden="1">
      <c r="A261" s="514"/>
      <c r="B261" s="514"/>
      <c r="C261" s="514"/>
      <c r="D261" s="514"/>
      <c r="E261" s="514"/>
      <c r="F261" s="514"/>
      <c r="G261" s="514"/>
      <c r="H261" s="514"/>
      <c r="I261" s="514"/>
      <c r="J261" s="514"/>
      <c r="K261" s="514"/>
      <c r="L261" s="514"/>
      <c r="M261" s="514"/>
      <c r="N261" s="514"/>
      <c r="O261" s="514"/>
      <c r="P261" s="514"/>
      <c r="Q261" s="514"/>
      <c r="R261" s="514"/>
      <c r="S261" s="514"/>
      <c r="T261" s="514"/>
      <c r="U261" s="514"/>
      <c r="V261" s="514"/>
      <c r="W261" s="514"/>
      <c r="X261" s="514"/>
      <c r="Y261" s="514"/>
      <c r="Z261" s="514"/>
      <c r="AA261" s="514"/>
      <c r="AB261" s="514"/>
      <c r="AC261" s="514"/>
      <c r="AD261" s="501"/>
      <c r="AE261" s="501"/>
      <c r="AF261" s="501"/>
      <c r="AG261" s="501"/>
      <c r="AH261" s="515"/>
      <c r="AI261" s="515"/>
      <c r="AJ261" s="515"/>
      <c r="AK261" s="515"/>
      <c r="AL261" s="515"/>
      <c r="AM261" s="515"/>
      <c r="AN261" s="515"/>
      <c r="AO261" s="515"/>
      <c r="AP261" s="515"/>
      <c r="AQ261" s="515"/>
      <c r="AR261" s="515"/>
      <c r="AS261" s="261"/>
    </row>
    <row r="262" spans="1:65" s="5" customFormat="1" hidden="1">
      <c r="I262" s="12"/>
      <c r="J262" s="12"/>
      <c r="K262" s="12"/>
      <c r="L262" s="12"/>
      <c r="M262" s="262"/>
      <c r="N262" s="262"/>
      <c r="O262" s="262"/>
      <c r="P262" s="262"/>
      <c r="Q262" s="262"/>
      <c r="R262" s="262"/>
      <c r="S262" s="262"/>
      <c r="T262" s="262"/>
      <c r="U262" s="261"/>
      <c r="V262" s="261"/>
      <c r="W262" s="261"/>
      <c r="X262" s="261"/>
      <c r="Y262" s="261"/>
      <c r="Z262" s="261"/>
      <c r="AA262" s="261"/>
      <c r="AB262" s="261"/>
      <c r="AC262" s="261"/>
      <c r="AD262" s="261"/>
      <c r="AE262" s="261"/>
      <c r="AF262" s="261"/>
      <c r="AG262" s="261"/>
      <c r="AH262" s="261"/>
      <c r="AI262" s="261"/>
      <c r="AJ262" s="261"/>
      <c r="AK262" s="261"/>
      <c r="AL262" s="261"/>
      <c r="AM262" s="261"/>
      <c r="AN262" s="261"/>
      <c r="AO262" s="261"/>
      <c r="AP262" s="261"/>
      <c r="AQ262" s="261"/>
      <c r="AR262" s="261"/>
      <c r="AS262" s="261"/>
    </row>
    <row r="263" spans="1:65" s="5" customFormat="1" ht="13.15" hidden="1" customHeight="1">
      <c r="A263" s="11"/>
      <c r="B263" s="11"/>
      <c r="C263" s="11"/>
      <c r="D263" s="11"/>
      <c r="E263" s="11"/>
      <c r="F263" s="11"/>
      <c r="G263" s="11"/>
      <c r="H263" s="11"/>
      <c r="I263" s="13"/>
      <c r="J263" s="13"/>
      <c r="K263" s="13"/>
      <c r="L263" s="13"/>
      <c r="M263" s="260"/>
      <c r="N263" s="260"/>
      <c r="O263" s="260"/>
      <c r="P263" s="260"/>
      <c r="Q263" s="261"/>
      <c r="R263" s="261"/>
      <c r="S263" s="261"/>
      <c r="T263" s="261"/>
      <c r="U263" s="261"/>
      <c r="V263" s="261"/>
      <c r="W263" s="261"/>
      <c r="X263" s="261"/>
      <c r="Y263" s="261"/>
      <c r="Z263" s="261"/>
      <c r="AA263" s="261"/>
      <c r="AB263" s="261"/>
      <c r="AC263" s="261"/>
      <c r="AD263" s="261"/>
      <c r="AE263" s="261"/>
      <c r="AF263" s="261"/>
      <c r="AG263" s="261"/>
      <c r="AH263" s="261"/>
      <c r="AI263" s="261"/>
      <c r="AJ263" s="261"/>
      <c r="AK263" s="261"/>
      <c r="AL263" s="261"/>
      <c r="AM263" s="261"/>
      <c r="AN263" s="516" t="s">
        <v>336</v>
      </c>
      <c r="AO263" s="516"/>
      <c r="AP263" s="516"/>
      <c r="AQ263" s="516"/>
      <c r="AR263" s="516"/>
      <c r="AS263" s="5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</row>
    <row r="264" spans="1:65" s="5" customFormat="1" ht="12.75" hidden="1" customHeight="1">
      <c r="A264" s="517" t="s">
        <v>72</v>
      </c>
      <c r="B264" s="517"/>
      <c r="C264" s="517"/>
      <c r="D264" s="517"/>
      <c r="E264" s="517"/>
      <c r="F264" s="517"/>
      <c r="G264" s="517"/>
      <c r="H264" s="517"/>
      <c r="I264" s="517"/>
      <c r="J264" s="517"/>
      <c r="K264" s="517"/>
      <c r="L264" s="517"/>
      <c r="M264" s="517"/>
      <c r="N264" s="517"/>
      <c r="O264" s="517"/>
      <c r="P264" s="517"/>
      <c r="Q264" s="517"/>
      <c r="R264" s="517"/>
      <c r="S264" s="517"/>
      <c r="T264" s="517"/>
      <c r="U264" s="517"/>
      <c r="V264" s="517"/>
      <c r="W264" s="517"/>
      <c r="X264" s="517"/>
      <c r="Y264" s="517"/>
      <c r="Z264" s="517"/>
      <c r="AA264" s="517"/>
      <c r="AB264" s="517"/>
      <c r="AC264" s="517"/>
      <c r="AD264" s="517"/>
      <c r="AE264" s="517"/>
      <c r="AF264" s="517"/>
      <c r="AG264" s="517"/>
      <c r="AH264" s="517"/>
      <c r="AI264" s="517"/>
      <c r="AJ264" s="517"/>
      <c r="AK264" s="517"/>
      <c r="AL264" s="517"/>
      <c r="AM264" s="517"/>
      <c r="AN264" s="517"/>
      <c r="AO264" s="517"/>
      <c r="AP264" s="517"/>
      <c r="AQ264" s="517"/>
      <c r="AR264" s="517"/>
      <c r="AS264" s="517"/>
    </row>
    <row r="265" spans="1:65" s="5" customFormat="1" ht="12.75" hidden="1" customHeight="1">
      <c r="A265" s="472"/>
      <c r="B265" s="472"/>
      <c r="C265" s="472"/>
      <c r="D265" s="472"/>
      <c r="E265" s="472"/>
      <c r="F265" s="472"/>
      <c r="G265" s="472"/>
      <c r="H265" s="472"/>
      <c r="I265" s="472"/>
      <c r="J265" s="472"/>
      <c r="K265" s="472"/>
      <c r="L265" s="472"/>
      <c r="M265" s="472"/>
      <c r="N265" s="472"/>
      <c r="O265" s="472"/>
      <c r="P265" s="472"/>
      <c r="Q265" s="472"/>
      <c r="R265" s="472"/>
      <c r="S265" s="472"/>
      <c r="T265" s="472"/>
      <c r="U265" s="472"/>
      <c r="V265" s="472"/>
      <c r="W265" s="472"/>
      <c r="X265" s="472"/>
      <c r="Y265" s="472"/>
      <c r="Z265" s="472"/>
      <c r="AA265" s="472"/>
      <c r="AB265" s="472"/>
      <c r="AC265" s="472"/>
      <c r="AD265" s="472"/>
      <c r="AE265" s="472"/>
      <c r="AF265" s="472"/>
      <c r="AO265" s="472"/>
      <c r="AP265" s="472"/>
      <c r="AQ265" s="472"/>
      <c r="AR265" s="472"/>
      <c r="AS265" s="472"/>
    </row>
    <row r="266" spans="1:65" s="5" customFormat="1" ht="12.75" hidden="1" customHeight="1">
      <c r="A266" s="518" t="s">
        <v>23</v>
      </c>
      <c r="B266" s="518"/>
      <c r="C266" s="518"/>
      <c r="D266" s="518"/>
      <c r="E266" s="518"/>
      <c r="F266" s="518"/>
      <c r="G266" s="518"/>
      <c r="H266" s="518"/>
      <c r="I266" s="518"/>
      <c r="J266" s="518"/>
      <c r="K266" s="518"/>
      <c r="L266" s="518"/>
      <c r="M266" s="518"/>
      <c r="N266" s="518"/>
      <c r="O266" s="518"/>
      <c r="P266" s="518"/>
      <c r="Q266" s="518"/>
      <c r="R266" s="518"/>
      <c r="S266" s="518"/>
      <c r="T266" s="518"/>
      <c r="U266" s="518"/>
      <c r="V266" s="518"/>
      <c r="W266" s="518"/>
      <c r="X266" s="518"/>
      <c r="Y266" s="518"/>
      <c r="Z266" s="518"/>
      <c r="AA266" s="518"/>
      <c r="AB266" s="518"/>
      <c r="AC266" s="518"/>
      <c r="AD266" s="519" t="s">
        <v>40</v>
      </c>
      <c r="AE266" s="519"/>
      <c r="AF266" s="519"/>
      <c r="AG266" s="519"/>
      <c r="AH266" s="519" t="s">
        <v>76</v>
      </c>
      <c r="AI266" s="519"/>
      <c r="AJ266" s="519"/>
      <c r="AK266" s="519"/>
      <c r="AL266" s="519"/>
      <c r="AM266" s="519"/>
      <c r="AN266" s="519"/>
      <c r="AO266" s="519"/>
      <c r="AP266" s="519"/>
      <c r="AQ266" s="519"/>
      <c r="AR266" s="519"/>
      <c r="AS266" s="261"/>
    </row>
    <row r="267" spans="1:65" s="5" customFormat="1" ht="12.75" hidden="1" customHeight="1">
      <c r="A267" s="511">
        <v>1</v>
      </c>
      <c r="B267" s="511"/>
      <c r="C267" s="511"/>
      <c r="D267" s="511"/>
      <c r="E267" s="511"/>
      <c r="F267" s="511"/>
      <c r="G267" s="511"/>
      <c r="H267" s="511"/>
      <c r="I267" s="511"/>
      <c r="J267" s="511"/>
      <c r="K267" s="511"/>
      <c r="L267" s="511"/>
      <c r="M267" s="511"/>
      <c r="N267" s="511"/>
      <c r="O267" s="511"/>
      <c r="P267" s="511"/>
      <c r="Q267" s="511"/>
      <c r="R267" s="511"/>
      <c r="S267" s="511"/>
      <c r="T267" s="511"/>
      <c r="U267" s="511"/>
      <c r="V267" s="511"/>
      <c r="W267" s="511"/>
      <c r="X267" s="511"/>
      <c r="Y267" s="511"/>
      <c r="Z267" s="511"/>
      <c r="AA267" s="511"/>
      <c r="AB267" s="511"/>
      <c r="AC267" s="511"/>
      <c r="AD267" s="512">
        <v>2</v>
      </c>
      <c r="AE267" s="512"/>
      <c r="AF267" s="512"/>
      <c r="AG267" s="512"/>
      <c r="AH267" s="513">
        <v>3</v>
      </c>
      <c r="AI267" s="513"/>
      <c r="AJ267" s="513"/>
      <c r="AK267" s="513"/>
      <c r="AL267" s="513"/>
      <c r="AM267" s="513"/>
      <c r="AN267" s="513"/>
      <c r="AO267" s="513"/>
      <c r="AP267" s="513"/>
      <c r="AQ267" s="513"/>
      <c r="AR267" s="513"/>
      <c r="AS267" s="261"/>
    </row>
    <row r="268" spans="1:65" s="5" customFormat="1" ht="12.75" hidden="1" customHeight="1">
      <c r="A268" s="499" t="s">
        <v>73</v>
      </c>
      <c r="B268" s="499"/>
      <c r="C268" s="499"/>
      <c r="D268" s="499"/>
      <c r="E268" s="499"/>
      <c r="F268" s="499"/>
      <c r="G268" s="499"/>
      <c r="H268" s="499"/>
      <c r="I268" s="499"/>
      <c r="J268" s="499"/>
      <c r="K268" s="499"/>
      <c r="L268" s="499"/>
      <c r="M268" s="499"/>
      <c r="N268" s="499"/>
      <c r="O268" s="499"/>
      <c r="P268" s="499"/>
      <c r="Q268" s="499"/>
      <c r="R268" s="499"/>
      <c r="S268" s="499"/>
      <c r="T268" s="499"/>
      <c r="U268" s="499"/>
      <c r="V268" s="499"/>
      <c r="W268" s="499"/>
      <c r="X268" s="499"/>
      <c r="Y268" s="499"/>
      <c r="Z268" s="499"/>
      <c r="AA268" s="499"/>
      <c r="AB268" s="499"/>
      <c r="AC268" s="499"/>
      <c r="AD268" s="500" t="s">
        <v>66</v>
      </c>
      <c r="AE268" s="500"/>
      <c r="AF268" s="500"/>
      <c r="AG268" s="500"/>
      <c r="AH268" s="501"/>
      <c r="AI268" s="501"/>
      <c r="AJ268" s="501"/>
      <c r="AK268" s="501"/>
      <c r="AL268" s="501"/>
      <c r="AM268" s="501"/>
      <c r="AN268" s="501"/>
      <c r="AO268" s="501"/>
      <c r="AP268" s="501"/>
      <c r="AQ268" s="501"/>
      <c r="AR268" s="501"/>
      <c r="AS268" s="261"/>
    </row>
    <row r="269" spans="1:65" s="5" customFormat="1" ht="25.5" hidden="1" customHeight="1">
      <c r="A269" s="499" t="s">
        <v>74</v>
      </c>
      <c r="B269" s="499"/>
      <c r="C269" s="499"/>
      <c r="D269" s="499"/>
      <c r="E269" s="499"/>
      <c r="F269" s="499"/>
      <c r="G269" s="499"/>
      <c r="H269" s="499"/>
      <c r="I269" s="499"/>
      <c r="J269" s="499"/>
      <c r="K269" s="499"/>
      <c r="L269" s="499"/>
      <c r="M269" s="499"/>
      <c r="N269" s="499"/>
      <c r="O269" s="499"/>
      <c r="P269" s="499"/>
      <c r="Q269" s="499"/>
      <c r="R269" s="499"/>
      <c r="S269" s="499"/>
      <c r="T269" s="499"/>
      <c r="U269" s="499"/>
      <c r="V269" s="499"/>
      <c r="W269" s="499"/>
      <c r="X269" s="499"/>
      <c r="Y269" s="499"/>
      <c r="Z269" s="499"/>
      <c r="AA269" s="499"/>
      <c r="AB269" s="499"/>
      <c r="AC269" s="499"/>
      <c r="AD269" s="500" t="s">
        <v>67</v>
      </c>
      <c r="AE269" s="500"/>
      <c r="AF269" s="500"/>
      <c r="AG269" s="500"/>
      <c r="AH269" s="501"/>
      <c r="AI269" s="501"/>
      <c r="AJ269" s="501"/>
      <c r="AK269" s="501"/>
      <c r="AL269" s="501"/>
      <c r="AM269" s="501"/>
      <c r="AN269" s="501"/>
      <c r="AO269" s="501"/>
      <c r="AP269" s="501"/>
      <c r="AQ269" s="501"/>
      <c r="AR269" s="501"/>
      <c r="AS269" s="261"/>
    </row>
    <row r="270" spans="1:65" s="5" customFormat="1" ht="12.75" hidden="1" customHeight="1">
      <c r="A270" s="502" t="s">
        <v>75</v>
      </c>
      <c r="B270" s="503"/>
      <c r="C270" s="503"/>
      <c r="D270" s="503"/>
      <c r="E270" s="503"/>
      <c r="F270" s="503"/>
      <c r="G270" s="503"/>
      <c r="H270" s="503"/>
      <c r="I270" s="503"/>
      <c r="J270" s="503"/>
      <c r="K270" s="503"/>
      <c r="L270" s="503"/>
      <c r="M270" s="503"/>
      <c r="N270" s="503"/>
      <c r="O270" s="503"/>
      <c r="P270" s="503"/>
      <c r="Q270" s="503"/>
      <c r="R270" s="503"/>
      <c r="S270" s="503"/>
      <c r="T270" s="503"/>
      <c r="U270" s="503"/>
      <c r="V270" s="503"/>
      <c r="W270" s="503"/>
      <c r="X270" s="503"/>
      <c r="Y270" s="503"/>
      <c r="Z270" s="503"/>
      <c r="AA270" s="503"/>
      <c r="AB270" s="503"/>
      <c r="AC270" s="504"/>
      <c r="AD270" s="505" t="s">
        <v>68</v>
      </c>
      <c r="AE270" s="506"/>
      <c r="AF270" s="506"/>
      <c r="AG270" s="507"/>
      <c r="AH270" s="508"/>
      <c r="AI270" s="509"/>
      <c r="AJ270" s="509"/>
      <c r="AK270" s="509"/>
      <c r="AL270" s="509"/>
      <c r="AM270" s="509"/>
      <c r="AN270" s="509"/>
      <c r="AO270" s="509"/>
      <c r="AP270" s="509"/>
      <c r="AQ270" s="509"/>
      <c r="AR270" s="510"/>
      <c r="AS270" s="261"/>
    </row>
    <row r="271" spans="1:65" s="5" customFormat="1" ht="12.75" hidden="1" customHeight="1"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263"/>
      <c r="AD271" s="263"/>
      <c r="AE271" s="263"/>
      <c r="AF271" s="263"/>
      <c r="AG271" s="260"/>
      <c r="AH271" s="260"/>
      <c r="AI271" s="260"/>
      <c r="AJ271" s="260"/>
      <c r="AK271" s="260"/>
      <c r="AL271" s="260"/>
      <c r="AM271" s="260"/>
      <c r="AN271" s="260"/>
      <c r="AO271" s="261"/>
      <c r="AP271" s="261"/>
      <c r="AQ271" s="261"/>
      <c r="AR271" s="261"/>
      <c r="AS271" s="261"/>
    </row>
    <row r="272" spans="1:65" hidden="1"/>
    <row r="273" spans="3:45" hidden="1">
      <c r="F273" s="5"/>
      <c r="G273" s="5"/>
      <c r="H273" s="5"/>
      <c r="I273" s="5"/>
      <c r="J273" s="5"/>
      <c r="K273" s="5"/>
    </row>
    <row r="274" spans="3:45" hidden="1">
      <c r="D274" s="14"/>
      <c r="F274" s="14"/>
      <c r="G274" s="14"/>
      <c r="H274" s="14"/>
      <c r="I274" s="14"/>
      <c r="J274" s="14"/>
      <c r="K274" s="14"/>
      <c r="L274" s="6"/>
      <c r="T274" s="253" t="s">
        <v>378</v>
      </c>
      <c r="W274" s="7"/>
      <c r="X274" s="7"/>
      <c r="Y274" s="7"/>
      <c r="Z274" s="7"/>
      <c r="AA274" s="7"/>
      <c r="AD274" s="7"/>
      <c r="AE274" s="7"/>
      <c r="AF274" s="7"/>
      <c r="AG274" s="7"/>
      <c r="AH274" s="7"/>
      <c r="AI274" s="7"/>
      <c r="AJ274" s="7"/>
      <c r="AS274" s="3"/>
    </row>
    <row r="275" spans="3:45" hidden="1">
      <c r="C275" s="5"/>
      <c r="D275" s="5"/>
      <c r="E275" s="5"/>
      <c r="F275" s="5"/>
      <c r="G275" s="5"/>
      <c r="H275" s="5"/>
      <c r="I275" s="5"/>
      <c r="J275" s="5"/>
      <c r="K275" s="5"/>
      <c r="W275" s="1"/>
      <c r="X275" s="264"/>
      <c r="Y275" s="265" t="s">
        <v>34</v>
      </c>
      <c r="Z275" s="264"/>
      <c r="AA275" s="1"/>
      <c r="AB275" s="1"/>
      <c r="AC275" s="1"/>
      <c r="AD275" s="266" t="s">
        <v>35</v>
      </c>
      <c r="AE275" s="266"/>
      <c r="AF275" s="266"/>
      <c r="AG275" s="1"/>
      <c r="AH275" s="1"/>
      <c r="AI275" s="1"/>
      <c r="AJ275" s="1"/>
      <c r="AK275" s="1"/>
      <c r="AL275" s="1"/>
      <c r="AM275" s="1"/>
      <c r="AS275" s="3"/>
    </row>
    <row r="276" spans="3:45" hidden="1">
      <c r="C276" s="5"/>
      <c r="D276" s="5"/>
      <c r="E276" s="5"/>
      <c r="F276" s="5"/>
      <c r="G276" s="5"/>
      <c r="H276" s="5"/>
      <c r="I276" s="5"/>
      <c r="J276" s="5"/>
      <c r="K276" s="253"/>
      <c r="R276" s="498" t="s">
        <v>374</v>
      </c>
      <c r="S276" s="498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S276" s="3"/>
    </row>
    <row r="277" spans="3:45" hidden="1">
      <c r="F277" s="5"/>
      <c r="G277" s="5"/>
      <c r="H277" s="5"/>
      <c r="I277" s="5"/>
      <c r="J277" s="5"/>
      <c r="K277" s="253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S277" s="3"/>
    </row>
    <row r="278" spans="3:45" hidden="1">
      <c r="K278" s="246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S278" s="3"/>
    </row>
    <row r="279" spans="3:45" hidden="1">
      <c r="T279" s="246" t="s">
        <v>379</v>
      </c>
      <c r="W279" s="267"/>
      <c r="X279" s="267"/>
      <c r="Y279" s="268"/>
      <c r="Z279" s="268"/>
      <c r="AA279" s="267"/>
      <c r="AB279" s="1"/>
      <c r="AC279" s="1"/>
      <c r="AD279" s="269"/>
      <c r="AE279" s="269"/>
      <c r="AF279" s="269"/>
      <c r="AG279" s="267"/>
      <c r="AH279" s="267"/>
      <c r="AI279" s="267"/>
      <c r="AJ279" s="267"/>
      <c r="AK279" s="1"/>
      <c r="AL279" s="1"/>
      <c r="AM279" s="1"/>
      <c r="AS279" s="3"/>
    </row>
    <row r="280" spans="3:45" hidden="1">
      <c r="W280" s="1"/>
      <c r="X280" s="1"/>
      <c r="Y280" s="265" t="s">
        <v>34</v>
      </c>
      <c r="Z280" s="264"/>
      <c r="AA280" s="1"/>
      <c r="AB280" s="1"/>
      <c r="AC280" s="1"/>
      <c r="AD280" s="270" t="s">
        <v>35</v>
      </c>
      <c r="AE280" s="265"/>
      <c r="AF280" s="265"/>
      <c r="AG280" s="1"/>
      <c r="AH280" s="1"/>
      <c r="AI280" s="1"/>
      <c r="AJ280" s="1"/>
      <c r="AK280" s="1"/>
      <c r="AL280" s="1"/>
      <c r="AM280" s="1"/>
      <c r="AS280" s="3"/>
    </row>
    <row r="281" spans="3:45" hidden="1">
      <c r="K281" s="246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S281" s="3"/>
    </row>
    <row r="282" spans="3:45" hidden="1">
      <c r="K282" s="246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S282" s="3"/>
    </row>
    <row r="283" spans="3:45" hidden="1">
      <c r="L283" s="246" t="s">
        <v>375</v>
      </c>
      <c r="N283" s="7"/>
      <c r="O283" s="7"/>
      <c r="P283" s="7"/>
      <c r="Q283" s="7"/>
      <c r="R283" s="7"/>
      <c r="S283" s="7"/>
      <c r="T283" s="7" t="s">
        <v>376</v>
      </c>
      <c r="W283" s="267"/>
      <c r="X283" s="267"/>
      <c r="Y283" s="267"/>
      <c r="Z283" s="267"/>
      <c r="AA283" s="267"/>
      <c r="AB283" s="1"/>
      <c r="AC283" s="1"/>
      <c r="AD283" s="269"/>
      <c r="AE283" s="269"/>
      <c r="AF283" s="269"/>
      <c r="AG283" s="267"/>
      <c r="AH283" s="267"/>
      <c r="AI283" s="267"/>
      <c r="AJ283" s="267"/>
      <c r="AK283" s="267"/>
      <c r="AL283" s="267"/>
      <c r="AM283" s="1"/>
      <c r="AS283" s="3"/>
    </row>
    <row r="284" spans="3:45" hidden="1">
      <c r="N284" s="1"/>
      <c r="O284" s="1"/>
      <c r="P284" s="1"/>
      <c r="Q284" s="1"/>
      <c r="R284" s="1"/>
      <c r="S284" s="1"/>
      <c r="T284" s="271" t="s">
        <v>36</v>
      </c>
      <c r="W284" s="1"/>
      <c r="X284" s="1"/>
      <c r="Y284" s="475" t="s">
        <v>34</v>
      </c>
      <c r="Z284" s="1"/>
      <c r="AA284" s="1"/>
      <c r="AB284" s="1"/>
      <c r="AC284" s="1"/>
      <c r="AD284" s="270" t="s">
        <v>377</v>
      </c>
      <c r="AE284" s="265"/>
      <c r="AF284" s="265"/>
      <c r="AG284" s="1"/>
      <c r="AH284" s="1"/>
      <c r="AI284" s="1"/>
      <c r="AJ284" s="1"/>
      <c r="AK284" s="1"/>
      <c r="AL284" s="1"/>
      <c r="AM284" s="1"/>
      <c r="AS284" s="3"/>
    </row>
    <row r="285" spans="3:45">
      <c r="C285" s="1"/>
      <c r="D285" s="1"/>
      <c r="E285" s="1"/>
      <c r="F285" s="1"/>
      <c r="G285" s="1"/>
      <c r="H285" s="1"/>
      <c r="I285" s="1"/>
      <c r="J285" s="1"/>
      <c r="K285" s="271"/>
      <c r="AS285" s="3"/>
    </row>
  </sheetData>
  <mergeCells count="1323">
    <mergeCell ref="AG2:AS2"/>
    <mergeCell ref="AG3:AS3"/>
    <mergeCell ref="AJ4:AS4"/>
    <mergeCell ref="AK9:AS9"/>
    <mergeCell ref="AJ10:AS10"/>
    <mergeCell ref="A14:AS14"/>
    <mergeCell ref="I43:L43"/>
    <mergeCell ref="AM48:AP48"/>
    <mergeCell ref="AM49:AP49"/>
    <mergeCell ref="AN52:AS52"/>
    <mergeCell ref="A53:AS53"/>
    <mergeCell ref="A54:AS54"/>
    <mergeCell ref="Q25:AJ25"/>
    <mergeCell ref="AP25:AS25"/>
    <mergeCell ref="AP26:AS26"/>
    <mergeCell ref="Q27:AJ27"/>
    <mergeCell ref="AP27:AS27"/>
    <mergeCell ref="Q28:AJ28"/>
    <mergeCell ref="A15:AS15"/>
    <mergeCell ref="A16:AS16"/>
    <mergeCell ref="A17:AS17"/>
    <mergeCell ref="N21:AJ21"/>
    <mergeCell ref="AP21:AS21"/>
    <mergeCell ref="N22:AJ22"/>
    <mergeCell ref="AP22:AS23"/>
    <mergeCell ref="N23:AJ24"/>
    <mergeCell ref="AP24:AS24"/>
    <mergeCell ref="A61:C62"/>
    <mergeCell ref="D61:AJ61"/>
    <mergeCell ref="AK61:AR62"/>
    <mergeCell ref="D62:AJ62"/>
    <mergeCell ref="A63:C63"/>
    <mergeCell ref="D63:AJ63"/>
    <mergeCell ref="AK63:AR63"/>
    <mergeCell ref="A58:C58"/>
    <mergeCell ref="D58:AJ58"/>
    <mergeCell ref="AK58:AR58"/>
    <mergeCell ref="A59:C60"/>
    <mergeCell ref="D59:AJ59"/>
    <mergeCell ref="AK59:AR60"/>
    <mergeCell ref="D60:AJ60"/>
    <mergeCell ref="A55:AS55"/>
    <mergeCell ref="A56:C56"/>
    <mergeCell ref="D56:AJ56"/>
    <mergeCell ref="AK56:AR56"/>
    <mergeCell ref="A57:C57"/>
    <mergeCell ref="D57:AJ57"/>
    <mergeCell ref="AK57:AR57"/>
    <mergeCell ref="A71:C71"/>
    <mergeCell ref="D71:AJ71"/>
    <mergeCell ref="AK71:AR71"/>
    <mergeCell ref="A72:C72"/>
    <mergeCell ref="D72:AJ72"/>
    <mergeCell ref="AK72:AR72"/>
    <mergeCell ref="A67:C68"/>
    <mergeCell ref="D67:AJ67"/>
    <mergeCell ref="AK67:AR68"/>
    <mergeCell ref="D68:AJ68"/>
    <mergeCell ref="A69:C70"/>
    <mergeCell ref="D69:AJ69"/>
    <mergeCell ref="AK69:AR70"/>
    <mergeCell ref="D70:AJ70"/>
    <mergeCell ref="A64:C65"/>
    <mergeCell ref="D64:AJ64"/>
    <mergeCell ref="AK64:AR65"/>
    <mergeCell ref="D65:AJ65"/>
    <mergeCell ref="A66:C66"/>
    <mergeCell ref="D66:AJ66"/>
    <mergeCell ref="AK66:AR66"/>
    <mergeCell ref="A78:C79"/>
    <mergeCell ref="D78:AJ78"/>
    <mergeCell ref="AK78:AR79"/>
    <mergeCell ref="D79:AJ79"/>
    <mergeCell ref="AN81:AS81"/>
    <mergeCell ref="A82:AS82"/>
    <mergeCell ref="A75:C75"/>
    <mergeCell ref="D75:AJ75"/>
    <mergeCell ref="AK75:AR75"/>
    <mergeCell ref="A76:C77"/>
    <mergeCell ref="D76:AJ76"/>
    <mergeCell ref="AK76:AR77"/>
    <mergeCell ref="D77:AJ77"/>
    <mergeCell ref="A73:C73"/>
    <mergeCell ref="D73:AJ73"/>
    <mergeCell ref="AK73:AR73"/>
    <mergeCell ref="A74:C74"/>
    <mergeCell ref="D74:AJ74"/>
    <mergeCell ref="AK74:AR74"/>
    <mergeCell ref="AH86:AK87"/>
    <mergeCell ref="AL86:AS86"/>
    <mergeCell ref="AL87:AO87"/>
    <mergeCell ref="AP87:AS87"/>
    <mergeCell ref="A88:I88"/>
    <mergeCell ref="J88:L88"/>
    <mergeCell ref="M88:O88"/>
    <mergeCell ref="P88:T88"/>
    <mergeCell ref="U88:Y88"/>
    <mergeCell ref="Z88:AC88"/>
    <mergeCell ref="A83:AS83"/>
    <mergeCell ref="A84:I87"/>
    <mergeCell ref="J84:L87"/>
    <mergeCell ref="M84:O87"/>
    <mergeCell ref="P84:AS84"/>
    <mergeCell ref="P85:T87"/>
    <mergeCell ref="U85:AS85"/>
    <mergeCell ref="U86:Y87"/>
    <mergeCell ref="Z86:AC87"/>
    <mergeCell ref="AD86:AG87"/>
    <mergeCell ref="Z91:AC92"/>
    <mergeCell ref="AD91:AG92"/>
    <mergeCell ref="AH91:AK92"/>
    <mergeCell ref="AL91:AO92"/>
    <mergeCell ref="AP91:AS92"/>
    <mergeCell ref="A92:I92"/>
    <mergeCell ref="Z90:AC90"/>
    <mergeCell ref="AD90:AG90"/>
    <mergeCell ref="AH90:AK90"/>
    <mergeCell ref="AL90:AO90"/>
    <mergeCell ref="AP90:AS90"/>
    <mergeCell ref="A91:I91"/>
    <mergeCell ref="J91:L92"/>
    <mergeCell ref="M91:O92"/>
    <mergeCell ref="P91:T92"/>
    <mergeCell ref="U91:Y92"/>
    <mergeCell ref="AD88:AG88"/>
    <mergeCell ref="AH88:AK88"/>
    <mergeCell ref="AL88:AO88"/>
    <mergeCell ref="AP88:AS88"/>
    <mergeCell ref="A89:AS89"/>
    <mergeCell ref="A90:I90"/>
    <mergeCell ref="J90:L90"/>
    <mergeCell ref="M90:O90"/>
    <mergeCell ref="P90:T90"/>
    <mergeCell ref="U90:Y90"/>
    <mergeCell ref="AD94:AG95"/>
    <mergeCell ref="AH94:AK95"/>
    <mergeCell ref="AL94:AO95"/>
    <mergeCell ref="AP94:AS95"/>
    <mergeCell ref="A95:I95"/>
    <mergeCell ref="A96:I96"/>
    <mergeCell ref="J96:L96"/>
    <mergeCell ref="M96:O96"/>
    <mergeCell ref="P96:T96"/>
    <mergeCell ref="U96:Y96"/>
    <mergeCell ref="AD93:AG93"/>
    <mergeCell ref="AH93:AK93"/>
    <mergeCell ref="AL93:AO93"/>
    <mergeCell ref="AP93:AS93"/>
    <mergeCell ref="A94:I94"/>
    <mergeCell ref="J94:L95"/>
    <mergeCell ref="M94:O95"/>
    <mergeCell ref="P94:T95"/>
    <mergeCell ref="U94:Y95"/>
    <mergeCell ref="Z94:AC95"/>
    <mergeCell ref="A93:I93"/>
    <mergeCell ref="J93:L93"/>
    <mergeCell ref="M93:O93"/>
    <mergeCell ref="P93:T93"/>
    <mergeCell ref="U93:Y93"/>
    <mergeCell ref="Z93:AC93"/>
    <mergeCell ref="Z97:AC97"/>
    <mergeCell ref="AD97:AG97"/>
    <mergeCell ref="AH97:AK97"/>
    <mergeCell ref="AL97:AO97"/>
    <mergeCell ref="AP97:AS97"/>
    <mergeCell ref="A98:I98"/>
    <mergeCell ref="J98:L98"/>
    <mergeCell ref="M98:O98"/>
    <mergeCell ref="P98:T98"/>
    <mergeCell ref="U98:Y98"/>
    <mergeCell ref="Z96:AC96"/>
    <mergeCell ref="AD96:AG96"/>
    <mergeCell ref="AH96:AK96"/>
    <mergeCell ref="AL96:AO96"/>
    <mergeCell ref="AP96:AS96"/>
    <mergeCell ref="A97:I97"/>
    <mergeCell ref="J97:L97"/>
    <mergeCell ref="M97:O97"/>
    <mergeCell ref="P97:T97"/>
    <mergeCell ref="U97:Y97"/>
    <mergeCell ref="Z99:AC99"/>
    <mergeCell ref="AD99:AG99"/>
    <mergeCell ref="AH99:AK99"/>
    <mergeCell ref="AL99:AO99"/>
    <mergeCell ref="AP99:AS99"/>
    <mergeCell ref="A100:I100"/>
    <mergeCell ref="J100:L100"/>
    <mergeCell ref="M100:O100"/>
    <mergeCell ref="P100:T100"/>
    <mergeCell ref="U100:Y100"/>
    <mergeCell ref="Z98:AC98"/>
    <mergeCell ref="AD98:AG98"/>
    <mergeCell ref="AH98:AK98"/>
    <mergeCell ref="AL98:AO98"/>
    <mergeCell ref="AP98:AS98"/>
    <mergeCell ref="A99:I99"/>
    <mergeCell ref="J99:L99"/>
    <mergeCell ref="M99:O99"/>
    <mergeCell ref="P99:T99"/>
    <mergeCell ref="U99:Y99"/>
    <mergeCell ref="Z101:AC101"/>
    <mergeCell ref="AD101:AG101"/>
    <mergeCell ref="AH101:AK101"/>
    <mergeCell ref="AL101:AO101"/>
    <mergeCell ref="AP101:AS101"/>
    <mergeCell ref="A102:I102"/>
    <mergeCell ref="J102:L103"/>
    <mergeCell ref="M102:O103"/>
    <mergeCell ref="P102:T103"/>
    <mergeCell ref="U102:Y103"/>
    <mergeCell ref="Z100:AC100"/>
    <mergeCell ref="AD100:AG100"/>
    <mergeCell ref="AH100:AK100"/>
    <mergeCell ref="AL100:AO100"/>
    <mergeCell ref="AP100:AS100"/>
    <mergeCell ref="A101:I101"/>
    <mergeCell ref="J101:L101"/>
    <mergeCell ref="M101:O101"/>
    <mergeCell ref="P101:T101"/>
    <mergeCell ref="U101:Y101"/>
    <mergeCell ref="AD104:AG104"/>
    <mergeCell ref="AH104:AK104"/>
    <mergeCell ref="AL104:AO104"/>
    <mergeCell ref="AP104:AS104"/>
    <mergeCell ref="A105:I105"/>
    <mergeCell ref="J105:L105"/>
    <mergeCell ref="M105:O105"/>
    <mergeCell ref="P105:T105"/>
    <mergeCell ref="U105:Y105"/>
    <mergeCell ref="Z105:AC105"/>
    <mergeCell ref="A104:I104"/>
    <mergeCell ref="J104:L104"/>
    <mergeCell ref="M104:O104"/>
    <mergeCell ref="P104:T104"/>
    <mergeCell ref="U104:Y104"/>
    <mergeCell ref="Z104:AC104"/>
    <mergeCell ref="Z102:AC103"/>
    <mergeCell ref="AD102:AG103"/>
    <mergeCell ref="AH102:AK103"/>
    <mergeCell ref="AL102:AO103"/>
    <mergeCell ref="AP102:AS103"/>
    <mergeCell ref="A103:I103"/>
    <mergeCell ref="AD106:AG107"/>
    <mergeCell ref="AH106:AK107"/>
    <mergeCell ref="AL106:AO107"/>
    <mergeCell ref="AP106:AS107"/>
    <mergeCell ref="A107:I107"/>
    <mergeCell ref="A108:I108"/>
    <mergeCell ref="J108:L109"/>
    <mergeCell ref="M108:O109"/>
    <mergeCell ref="P108:T109"/>
    <mergeCell ref="U108:Y109"/>
    <mergeCell ref="AD105:AG105"/>
    <mergeCell ref="AH105:AK105"/>
    <mergeCell ref="AL105:AO105"/>
    <mergeCell ref="AP105:AS105"/>
    <mergeCell ref="A106:I106"/>
    <mergeCell ref="J106:L107"/>
    <mergeCell ref="M106:O107"/>
    <mergeCell ref="P106:T107"/>
    <mergeCell ref="U106:Y107"/>
    <mergeCell ref="Z106:AC107"/>
    <mergeCell ref="AD110:AG111"/>
    <mergeCell ref="AH110:AK111"/>
    <mergeCell ref="AL110:AO111"/>
    <mergeCell ref="AP110:AS111"/>
    <mergeCell ref="A111:I111"/>
    <mergeCell ref="A112:I112"/>
    <mergeCell ref="J112:L112"/>
    <mergeCell ref="M112:O112"/>
    <mergeCell ref="P112:T112"/>
    <mergeCell ref="U112:Y112"/>
    <mergeCell ref="A110:I110"/>
    <mergeCell ref="J110:L111"/>
    <mergeCell ref="M110:O111"/>
    <mergeCell ref="P110:T111"/>
    <mergeCell ref="U110:Y111"/>
    <mergeCell ref="Z110:AC111"/>
    <mergeCell ref="Z108:AC109"/>
    <mergeCell ref="AD108:AG109"/>
    <mergeCell ref="AH108:AK109"/>
    <mergeCell ref="AL108:AO109"/>
    <mergeCell ref="AP108:AS109"/>
    <mergeCell ref="A109:I109"/>
    <mergeCell ref="Z113:AC113"/>
    <mergeCell ref="AD113:AG113"/>
    <mergeCell ref="AH113:AK113"/>
    <mergeCell ref="AL113:AO113"/>
    <mergeCell ref="AP113:AS113"/>
    <mergeCell ref="A114:I114"/>
    <mergeCell ref="J114:L114"/>
    <mergeCell ref="M114:O114"/>
    <mergeCell ref="P114:T114"/>
    <mergeCell ref="U114:Y114"/>
    <mergeCell ref="Z112:AC112"/>
    <mergeCell ref="AD112:AG112"/>
    <mergeCell ref="AH112:AK112"/>
    <mergeCell ref="AL112:AO112"/>
    <mergeCell ref="AP112:AS112"/>
    <mergeCell ref="A113:I113"/>
    <mergeCell ref="J113:L113"/>
    <mergeCell ref="M113:O113"/>
    <mergeCell ref="P113:T113"/>
    <mergeCell ref="U113:Y113"/>
    <mergeCell ref="Z115:AC115"/>
    <mergeCell ref="AD115:AG115"/>
    <mergeCell ref="AH115:AK115"/>
    <mergeCell ref="AL115:AO115"/>
    <mergeCell ref="AP115:AS115"/>
    <mergeCell ref="A116:I116"/>
    <mergeCell ref="J116:L117"/>
    <mergeCell ref="M116:O117"/>
    <mergeCell ref="P116:T117"/>
    <mergeCell ref="U116:Y117"/>
    <mergeCell ref="Z114:AC114"/>
    <mergeCell ref="AD114:AG114"/>
    <mergeCell ref="AH114:AK114"/>
    <mergeCell ref="AL114:AO114"/>
    <mergeCell ref="AP114:AS114"/>
    <mergeCell ref="A115:I115"/>
    <mergeCell ref="J115:L115"/>
    <mergeCell ref="M115:O115"/>
    <mergeCell ref="P115:T115"/>
    <mergeCell ref="U115:Y115"/>
    <mergeCell ref="AD118:AG118"/>
    <mergeCell ref="AH118:AK118"/>
    <mergeCell ref="AL118:AO118"/>
    <mergeCell ref="AP118:AS118"/>
    <mergeCell ref="A119:I119"/>
    <mergeCell ref="J119:L119"/>
    <mergeCell ref="M119:O119"/>
    <mergeCell ref="P119:T119"/>
    <mergeCell ref="U119:Y119"/>
    <mergeCell ref="Z119:AC119"/>
    <mergeCell ref="A118:I118"/>
    <mergeCell ref="J118:L118"/>
    <mergeCell ref="M118:O118"/>
    <mergeCell ref="P118:T118"/>
    <mergeCell ref="U118:Y118"/>
    <mergeCell ref="Z118:AC118"/>
    <mergeCell ref="Z116:AC117"/>
    <mergeCell ref="AD116:AG117"/>
    <mergeCell ref="AH116:AK117"/>
    <mergeCell ref="AL116:AO117"/>
    <mergeCell ref="AP116:AS117"/>
    <mergeCell ref="A117:I117"/>
    <mergeCell ref="AD120:AG120"/>
    <mergeCell ref="AH120:AK120"/>
    <mergeCell ref="AL120:AO120"/>
    <mergeCell ref="AP120:AS120"/>
    <mergeCell ref="A121:I121"/>
    <mergeCell ref="J121:L122"/>
    <mergeCell ref="M121:O122"/>
    <mergeCell ref="P121:T122"/>
    <mergeCell ref="U121:Y122"/>
    <mergeCell ref="Z121:AC122"/>
    <mergeCell ref="AD119:AG119"/>
    <mergeCell ref="AH119:AK119"/>
    <mergeCell ref="AL119:AO119"/>
    <mergeCell ref="AP119:AS119"/>
    <mergeCell ref="A120:I120"/>
    <mergeCell ref="J120:L120"/>
    <mergeCell ref="M120:O120"/>
    <mergeCell ref="P120:T120"/>
    <mergeCell ref="U120:Y120"/>
    <mergeCell ref="Z120:AC120"/>
    <mergeCell ref="Z123:AC123"/>
    <mergeCell ref="AD123:AG123"/>
    <mergeCell ref="AH123:AK123"/>
    <mergeCell ref="AL123:AO123"/>
    <mergeCell ref="AP123:AS123"/>
    <mergeCell ref="A124:I124"/>
    <mergeCell ref="J124:L125"/>
    <mergeCell ref="M124:O125"/>
    <mergeCell ref="P124:T125"/>
    <mergeCell ref="U124:Y125"/>
    <mergeCell ref="AD121:AG122"/>
    <mergeCell ref="AH121:AK122"/>
    <mergeCell ref="AL121:AO122"/>
    <mergeCell ref="AP121:AS122"/>
    <mergeCell ref="A122:I122"/>
    <mergeCell ref="A123:I123"/>
    <mergeCell ref="J123:L123"/>
    <mergeCell ref="M123:O123"/>
    <mergeCell ref="P123:T123"/>
    <mergeCell ref="U123:Y123"/>
    <mergeCell ref="AD126:AG126"/>
    <mergeCell ref="AH126:AK126"/>
    <mergeCell ref="AL126:AO126"/>
    <mergeCell ref="AP126:AS126"/>
    <mergeCell ref="A127:I127"/>
    <mergeCell ref="J127:L127"/>
    <mergeCell ref="M127:O127"/>
    <mergeCell ref="P127:T127"/>
    <mergeCell ref="U127:Y127"/>
    <mergeCell ref="Z127:AC127"/>
    <mergeCell ref="A126:I126"/>
    <mergeCell ref="J126:L126"/>
    <mergeCell ref="M126:O126"/>
    <mergeCell ref="P126:T126"/>
    <mergeCell ref="U126:Y126"/>
    <mergeCell ref="Z126:AC126"/>
    <mergeCell ref="Z124:AC125"/>
    <mergeCell ref="AD124:AG125"/>
    <mergeCell ref="AH124:AK125"/>
    <mergeCell ref="AL124:AO125"/>
    <mergeCell ref="AP124:AS125"/>
    <mergeCell ref="A125:I125"/>
    <mergeCell ref="AD128:AG128"/>
    <mergeCell ref="AH128:AK128"/>
    <mergeCell ref="AL128:AO128"/>
    <mergeCell ref="AP128:AS128"/>
    <mergeCell ref="A129:I129"/>
    <mergeCell ref="J129:L130"/>
    <mergeCell ref="M129:O130"/>
    <mergeCell ref="P129:T130"/>
    <mergeCell ref="U129:Y130"/>
    <mergeCell ref="Z129:AC130"/>
    <mergeCell ref="AD127:AG127"/>
    <mergeCell ref="AH127:AK127"/>
    <mergeCell ref="AL127:AO127"/>
    <mergeCell ref="AP127:AS127"/>
    <mergeCell ref="A128:I128"/>
    <mergeCell ref="J128:L128"/>
    <mergeCell ref="M128:O128"/>
    <mergeCell ref="P128:T128"/>
    <mergeCell ref="U128:Y128"/>
    <mergeCell ref="Z128:AC128"/>
    <mergeCell ref="Z131:AC131"/>
    <mergeCell ref="AD131:AG131"/>
    <mergeCell ref="AH131:AK131"/>
    <mergeCell ref="AL131:AO131"/>
    <mergeCell ref="AP131:AS131"/>
    <mergeCell ref="A132:I132"/>
    <mergeCell ref="J132:L132"/>
    <mergeCell ref="M132:O132"/>
    <mergeCell ref="P132:T132"/>
    <mergeCell ref="U132:Y132"/>
    <mergeCell ref="AD129:AG130"/>
    <mergeCell ref="AH129:AK130"/>
    <mergeCell ref="AL129:AO130"/>
    <mergeCell ref="AP129:AS130"/>
    <mergeCell ref="A130:I130"/>
    <mergeCell ref="A131:I131"/>
    <mergeCell ref="J131:L131"/>
    <mergeCell ref="M131:O131"/>
    <mergeCell ref="P131:T131"/>
    <mergeCell ref="U131:Y131"/>
    <mergeCell ref="U134:AS134"/>
    <mergeCell ref="U135:Y136"/>
    <mergeCell ref="Z135:AC136"/>
    <mergeCell ref="AD135:AG136"/>
    <mergeCell ref="AH135:AK136"/>
    <mergeCell ref="AL135:AS135"/>
    <mergeCell ref="AL136:AO136"/>
    <mergeCell ref="AP136:AS136"/>
    <mergeCell ref="Z132:AC132"/>
    <mergeCell ref="AD132:AG132"/>
    <mergeCell ref="AH132:AK132"/>
    <mergeCell ref="AL132:AO132"/>
    <mergeCell ref="AP132:AS132"/>
    <mergeCell ref="A133:I136"/>
    <mergeCell ref="J133:L136"/>
    <mergeCell ref="M133:O136"/>
    <mergeCell ref="P133:AS133"/>
    <mergeCell ref="P134:T136"/>
    <mergeCell ref="Z140:AC141"/>
    <mergeCell ref="AD140:AG141"/>
    <mergeCell ref="AH140:AK141"/>
    <mergeCell ref="AL140:AO141"/>
    <mergeCell ref="AP140:AS141"/>
    <mergeCell ref="A141:I141"/>
    <mergeCell ref="Z139:AC139"/>
    <mergeCell ref="AD139:AG139"/>
    <mergeCell ref="AH139:AK139"/>
    <mergeCell ref="AL139:AO139"/>
    <mergeCell ref="AP139:AS139"/>
    <mergeCell ref="A140:I140"/>
    <mergeCell ref="J140:L141"/>
    <mergeCell ref="M140:O141"/>
    <mergeCell ref="P140:T141"/>
    <mergeCell ref="U140:Y141"/>
    <mergeCell ref="AD137:AG137"/>
    <mergeCell ref="AH137:AK137"/>
    <mergeCell ref="AL137:AO137"/>
    <mergeCell ref="AP137:AS137"/>
    <mergeCell ref="A138:AS138"/>
    <mergeCell ref="A139:I139"/>
    <mergeCell ref="J139:L139"/>
    <mergeCell ref="M139:O139"/>
    <mergeCell ref="P139:T139"/>
    <mergeCell ref="U139:Y139"/>
    <mergeCell ref="A137:I137"/>
    <mergeCell ref="J137:L137"/>
    <mergeCell ref="M137:O137"/>
    <mergeCell ref="P137:T137"/>
    <mergeCell ref="U137:Y137"/>
    <mergeCell ref="Z137:AC137"/>
    <mergeCell ref="Z143:AC143"/>
    <mergeCell ref="AD143:AG143"/>
    <mergeCell ref="AH143:AK143"/>
    <mergeCell ref="AL143:AO143"/>
    <mergeCell ref="AP143:AS143"/>
    <mergeCell ref="A144:I144"/>
    <mergeCell ref="J144:L144"/>
    <mergeCell ref="M144:O144"/>
    <mergeCell ref="P144:T144"/>
    <mergeCell ref="U144:Y144"/>
    <mergeCell ref="A143:I143"/>
    <mergeCell ref="J143:L143"/>
    <mergeCell ref="M143:O143"/>
    <mergeCell ref="P143:T143"/>
    <mergeCell ref="U143:Y143"/>
    <mergeCell ref="AD142:AG142"/>
    <mergeCell ref="AH142:AK142"/>
    <mergeCell ref="AL142:AO142"/>
    <mergeCell ref="AP142:AS142"/>
    <mergeCell ref="A142:I142"/>
    <mergeCell ref="J142:L142"/>
    <mergeCell ref="M142:O142"/>
    <mergeCell ref="P142:T142"/>
    <mergeCell ref="U142:Y142"/>
    <mergeCell ref="Z142:AC142"/>
    <mergeCell ref="Z145:AC145"/>
    <mergeCell ref="AD145:AG145"/>
    <mergeCell ref="AH145:AK145"/>
    <mergeCell ref="AL145:AO145"/>
    <mergeCell ref="AP145:AS145"/>
    <mergeCell ref="A146:I146"/>
    <mergeCell ref="J146:L146"/>
    <mergeCell ref="M146:O146"/>
    <mergeCell ref="P146:T146"/>
    <mergeCell ref="U146:Y146"/>
    <mergeCell ref="Z144:AC144"/>
    <mergeCell ref="AD144:AG144"/>
    <mergeCell ref="AH144:AK144"/>
    <mergeCell ref="AL144:AO144"/>
    <mergeCell ref="AP144:AS144"/>
    <mergeCell ref="A145:I145"/>
    <mergeCell ref="J145:L145"/>
    <mergeCell ref="M145:O145"/>
    <mergeCell ref="P145:T145"/>
    <mergeCell ref="U145:Y145"/>
    <mergeCell ref="Z147:AC147"/>
    <mergeCell ref="AD147:AG147"/>
    <mergeCell ref="AH147:AK147"/>
    <mergeCell ref="AL147:AO147"/>
    <mergeCell ref="AP147:AS147"/>
    <mergeCell ref="A148:I148"/>
    <mergeCell ref="J148:L149"/>
    <mergeCell ref="M148:O149"/>
    <mergeCell ref="P148:T149"/>
    <mergeCell ref="U148:Y149"/>
    <mergeCell ref="Z146:AC146"/>
    <mergeCell ref="AD146:AG146"/>
    <mergeCell ref="AH146:AK146"/>
    <mergeCell ref="AL146:AO146"/>
    <mergeCell ref="AP146:AS146"/>
    <mergeCell ref="A147:I147"/>
    <mergeCell ref="J147:L147"/>
    <mergeCell ref="M147:O147"/>
    <mergeCell ref="P147:T147"/>
    <mergeCell ref="U147:Y147"/>
    <mergeCell ref="AD150:AG150"/>
    <mergeCell ref="AH150:AK150"/>
    <mergeCell ref="AL150:AO150"/>
    <mergeCell ref="AP150:AS150"/>
    <mergeCell ref="A151:I151"/>
    <mergeCell ref="J151:L151"/>
    <mergeCell ref="M151:O151"/>
    <mergeCell ref="P151:T151"/>
    <mergeCell ref="U151:Y151"/>
    <mergeCell ref="Z151:AC151"/>
    <mergeCell ref="A150:I150"/>
    <mergeCell ref="J150:L150"/>
    <mergeCell ref="M150:O150"/>
    <mergeCell ref="P150:T150"/>
    <mergeCell ref="U150:Y150"/>
    <mergeCell ref="Z150:AC150"/>
    <mergeCell ref="Z148:AC149"/>
    <mergeCell ref="AD148:AG149"/>
    <mergeCell ref="AH148:AK149"/>
    <mergeCell ref="AL148:AO149"/>
    <mergeCell ref="AP148:AS149"/>
    <mergeCell ref="A149:I149"/>
    <mergeCell ref="AD152:AG153"/>
    <mergeCell ref="AH152:AK153"/>
    <mergeCell ref="AL152:AO153"/>
    <mergeCell ref="AP152:AS153"/>
    <mergeCell ref="A153:I153"/>
    <mergeCell ref="A154:I154"/>
    <mergeCell ref="J154:L155"/>
    <mergeCell ref="M154:O155"/>
    <mergeCell ref="P154:T155"/>
    <mergeCell ref="U154:Y155"/>
    <mergeCell ref="AD151:AG151"/>
    <mergeCell ref="AH151:AK151"/>
    <mergeCell ref="AL151:AO151"/>
    <mergeCell ref="AP151:AS151"/>
    <mergeCell ref="A152:I152"/>
    <mergeCell ref="J152:L153"/>
    <mergeCell ref="M152:O153"/>
    <mergeCell ref="P152:T153"/>
    <mergeCell ref="U152:Y153"/>
    <mergeCell ref="Z152:AC153"/>
    <mergeCell ref="AD156:AG157"/>
    <mergeCell ref="AH156:AK157"/>
    <mergeCell ref="AL156:AO157"/>
    <mergeCell ref="AP156:AS157"/>
    <mergeCell ref="A157:I157"/>
    <mergeCell ref="A158:I158"/>
    <mergeCell ref="J158:L158"/>
    <mergeCell ref="M158:O158"/>
    <mergeCell ref="P158:T158"/>
    <mergeCell ref="U158:Y158"/>
    <mergeCell ref="A156:I156"/>
    <mergeCell ref="J156:L157"/>
    <mergeCell ref="M156:O157"/>
    <mergeCell ref="P156:T157"/>
    <mergeCell ref="U156:Y157"/>
    <mergeCell ref="Z156:AC157"/>
    <mergeCell ref="Z154:AC155"/>
    <mergeCell ref="AD154:AG155"/>
    <mergeCell ref="AH154:AK155"/>
    <mergeCell ref="AL154:AO155"/>
    <mergeCell ref="AP154:AS155"/>
    <mergeCell ref="A155:I155"/>
    <mergeCell ref="Z159:AC159"/>
    <mergeCell ref="AD159:AG159"/>
    <mergeCell ref="AH159:AK159"/>
    <mergeCell ref="AL159:AO159"/>
    <mergeCell ref="AP159:AS159"/>
    <mergeCell ref="A160:I160"/>
    <mergeCell ref="J160:L160"/>
    <mergeCell ref="M160:O160"/>
    <mergeCell ref="P160:T160"/>
    <mergeCell ref="U160:Y160"/>
    <mergeCell ref="Z158:AC158"/>
    <mergeCell ref="AD158:AG158"/>
    <mergeCell ref="AH158:AK158"/>
    <mergeCell ref="AL158:AO158"/>
    <mergeCell ref="AP158:AS158"/>
    <mergeCell ref="A159:I159"/>
    <mergeCell ref="J159:L159"/>
    <mergeCell ref="M159:O159"/>
    <mergeCell ref="P159:T159"/>
    <mergeCell ref="U159:Y159"/>
    <mergeCell ref="Z161:AC161"/>
    <mergeCell ref="AD161:AG161"/>
    <mergeCell ref="AH161:AK161"/>
    <mergeCell ref="AL161:AO161"/>
    <mergeCell ref="AP161:AS161"/>
    <mergeCell ref="A162:I162"/>
    <mergeCell ref="J162:L163"/>
    <mergeCell ref="M162:O163"/>
    <mergeCell ref="P162:T163"/>
    <mergeCell ref="U162:Y163"/>
    <mergeCell ref="Z160:AC160"/>
    <mergeCell ref="AD160:AG160"/>
    <mergeCell ref="AH160:AK160"/>
    <mergeCell ref="AL160:AO160"/>
    <mergeCell ref="AP160:AS160"/>
    <mergeCell ref="A161:I161"/>
    <mergeCell ref="J161:L161"/>
    <mergeCell ref="M161:O161"/>
    <mergeCell ref="P161:T161"/>
    <mergeCell ref="U161:Y161"/>
    <mergeCell ref="AD165:AG165"/>
    <mergeCell ref="AH165:AK165"/>
    <mergeCell ref="AL165:AO165"/>
    <mergeCell ref="AP165:AS165"/>
    <mergeCell ref="A166:I166"/>
    <mergeCell ref="J166:L166"/>
    <mergeCell ref="M166:O166"/>
    <mergeCell ref="P166:T166"/>
    <mergeCell ref="U166:Y166"/>
    <mergeCell ref="Z166:AC166"/>
    <mergeCell ref="A165:I165"/>
    <mergeCell ref="J165:L165"/>
    <mergeCell ref="M165:O165"/>
    <mergeCell ref="P165:T165"/>
    <mergeCell ref="U165:Y165"/>
    <mergeCell ref="Z165:AC165"/>
    <mergeCell ref="Z162:AC163"/>
    <mergeCell ref="AD162:AG163"/>
    <mergeCell ref="AH162:AK163"/>
    <mergeCell ref="AL162:AO163"/>
    <mergeCell ref="AP162:AS163"/>
    <mergeCell ref="A163:I163"/>
    <mergeCell ref="A164:I164"/>
    <mergeCell ref="J164:L164"/>
    <mergeCell ref="M164:O164"/>
    <mergeCell ref="P164:T164"/>
    <mergeCell ref="U164:Y164"/>
    <mergeCell ref="Z164:AC164"/>
    <mergeCell ref="AD164:AG164"/>
    <mergeCell ref="AH164:AK164"/>
    <mergeCell ref="AL164:AO164"/>
    <mergeCell ref="AP164:AS164"/>
    <mergeCell ref="AD166:AG166"/>
    <mergeCell ref="AH166:AK166"/>
    <mergeCell ref="AL166:AO166"/>
    <mergeCell ref="AP166:AS166"/>
    <mergeCell ref="A176:I176"/>
    <mergeCell ref="J176:L176"/>
    <mergeCell ref="M176:O176"/>
    <mergeCell ref="P176:T176"/>
    <mergeCell ref="U176:Y176"/>
    <mergeCell ref="Z176:AC176"/>
    <mergeCell ref="Z167:AC167"/>
    <mergeCell ref="AD167:AG167"/>
    <mergeCell ref="AH167:AK167"/>
    <mergeCell ref="AL167:AO167"/>
    <mergeCell ref="AP167:AS167"/>
    <mergeCell ref="A168:I168"/>
    <mergeCell ref="J168:L169"/>
    <mergeCell ref="M168:O169"/>
    <mergeCell ref="P168:T169"/>
    <mergeCell ref="U168:Y169"/>
    <mergeCell ref="A167:I167"/>
    <mergeCell ref="J167:L167"/>
    <mergeCell ref="M167:O167"/>
    <mergeCell ref="P167:T167"/>
    <mergeCell ref="U167:Y167"/>
    <mergeCell ref="AD170:AG170"/>
    <mergeCell ref="AH170:AK170"/>
    <mergeCell ref="AL170:AO170"/>
    <mergeCell ref="AP170:AS170"/>
    <mergeCell ref="M171:O171"/>
    <mergeCell ref="P171:T171"/>
    <mergeCell ref="U171:Y171"/>
    <mergeCell ref="A170:I170"/>
    <mergeCell ref="J170:L170"/>
    <mergeCell ref="M170:O170"/>
    <mergeCell ref="P170:T170"/>
    <mergeCell ref="U170:Y170"/>
    <mergeCell ref="Z170:AC170"/>
    <mergeCell ref="Z168:AC169"/>
    <mergeCell ref="AD168:AG169"/>
    <mergeCell ref="AH168:AK169"/>
    <mergeCell ref="AL168:AO169"/>
    <mergeCell ref="AP168:AS169"/>
    <mergeCell ref="A169:I169"/>
    <mergeCell ref="Z177:AC178"/>
    <mergeCell ref="AD177:AG178"/>
    <mergeCell ref="AH177:AK178"/>
    <mergeCell ref="AL173:AO173"/>
    <mergeCell ref="AP173:AS173"/>
    <mergeCell ref="A174:I174"/>
    <mergeCell ref="J174:L175"/>
    <mergeCell ref="M174:O175"/>
    <mergeCell ref="P174:T175"/>
    <mergeCell ref="U174:Y175"/>
    <mergeCell ref="Z174:AC175"/>
    <mergeCell ref="AD171:AG171"/>
    <mergeCell ref="AH171:AK171"/>
    <mergeCell ref="AL171:AO171"/>
    <mergeCell ref="AP171:AS171"/>
    <mergeCell ref="A173:I173"/>
    <mergeCell ref="J173:L173"/>
    <mergeCell ref="M173:O173"/>
    <mergeCell ref="P173:T173"/>
    <mergeCell ref="U173:Y173"/>
    <mergeCell ref="Z173:AC173"/>
    <mergeCell ref="A172:I172"/>
    <mergeCell ref="J172:L172"/>
    <mergeCell ref="M172:O172"/>
    <mergeCell ref="P172:T172"/>
    <mergeCell ref="U172:Y172"/>
    <mergeCell ref="Z172:AC172"/>
    <mergeCell ref="AD172:AG172"/>
    <mergeCell ref="AH172:AK172"/>
    <mergeCell ref="AL172:AO172"/>
    <mergeCell ref="AP172:AS172"/>
    <mergeCell ref="AD173:AG173"/>
    <mergeCell ref="AH173:AK173"/>
    <mergeCell ref="A171:I171"/>
    <mergeCell ref="J171:L171"/>
    <mergeCell ref="Z179:AC179"/>
    <mergeCell ref="AD179:AG179"/>
    <mergeCell ref="AH179:AK179"/>
    <mergeCell ref="AL179:AO179"/>
    <mergeCell ref="AP179:AS179"/>
    <mergeCell ref="Z171:AC171"/>
    <mergeCell ref="AD174:AG175"/>
    <mergeCell ref="AH174:AK175"/>
    <mergeCell ref="AL174:AO175"/>
    <mergeCell ref="AP174:AS175"/>
    <mergeCell ref="A175:I175"/>
    <mergeCell ref="A179:I179"/>
    <mergeCell ref="J179:L179"/>
    <mergeCell ref="M179:O179"/>
    <mergeCell ref="P179:T179"/>
    <mergeCell ref="U179:Y179"/>
    <mergeCell ref="AL177:AO178"/>
    <mergeCell ref="AP177:AS178"/>
    <mergeCell ref="A178:I178"/>
    <mergeCell ref="AD176:AG176"/>
    <mergeCell ref="AH176:AK176"/>
    <mergeCell ref="AL176:AO176"/>
    <mergeCell ref="AP176:AS176"/>
    <mergeCell ref="A177:I177"/>
    <mergeCell ref="J177:L178"/>
    <mergeCell ref="M177:O178"/>
    <mergeCell ref="P177:T178"/>
    <mergeCell ref="U177:Y178"/>
    <mergeCell ref="U182:AS182"/>
    <mergeCell ref="U183:Y184"/>
    <mergeCell ref="Z183:AC184"/>
    <mergeCell ref="AD183:AG184"/>
    <mergeCell ref="AH183:AK184"/>
    <mergeCell ref="AL183:AS183"/>
    <mergeCell ref="AL184:AO184"/>
    <mergeCell ref="AP184:AS184"/>
    <mergeCell ref="Z180:AC180"/>
    <mergeCell ref="AD180:AG180"/>
    <mergeCell ref="AH180:AK180"/>
    <mergeCell ref="AL180:AO180"/>
    <mergeCell ref="AP180:AS180"/>
    <mergeCell ref="A181:I184"/>
    <mergeCell ref="J181:L184"/>
    <mergeCell ref="M181:O184"/>
    <mergeCell ref="P181:AS181"/>
    <mergeCell ref="P182:T184"/>
    <mergeCell ref="A180:I180"/>
    <mergeCell ref="J180:L180"/>
    <mergeCell ref="M180:O180"/>
    <mergeCell ref="P180:T180"/>
    <mergeCell ref="U180:Y180"/>
    <mergeCell ref="Z188:AC189"/>
    <mergeCell ref="AD188:AG189"/>
    <mergeCell ref="AH188:AK189"/>
    <mergeCell ref="AL188:AO189"/>
    <mergeCell ref="AP188:AS189"/>
    <mergeCell ref="A189:I189"/>
    <mergeCell ref="Z187:AC187"/>
    <mergeCell ref="AD187:AG187"/>
    <mergeCell ref="AH187:AK187"/>
    <mergeCell ref="AL187:AO187"/>
    <mergeCell ref="AP187:AS187"/>
    <mergeCell ref="A188:I188"/>
    <mergeCell ref="J188:L189"/>
    <mergeCell ref="M188:O189"/>
    <mergeCell ref="P188:T189"/>
    <mergeCell ref="U188:Y189"/>
    <mergeCell ref="AD185:AG185"/>
    <mergeCell ref="AH185:AK185"/>
    <mergeCell ref="AL185:AO185"/>
    <mergeCell ref="AP185:AS185"/>
    <mergeCell ref="A186:AS186"/>
    <mergeCell ref="A187:I187"/>
    <mergeCell ref="J187:L187"/>
    <mergeCell ref="M187:O187"/>
    <mergeCell ref="P187:T187"/>
    <mergeCell ref="U187:Y187"/>
    <mergeCell ref="A185:I185"/>
    <mergeCell ref="J185:L185"/>
    <mergeCell ref="M185:O185"/>
    <mergeCell ref="P185:T185"/>
    <mergeCell ref="U185:Y185"/>
    <mergeCell ref="Z185:AC185"/>
    <mergeCell ref="AD191:AG192"/>
    <mergeCell ref="AH191:AK192"/>
    <mergeCell ref="AL191:AO192"/>
    <mergeCell ref="AP191:AS192"/>
    <mergeCell ref="A192:I192"/>
    <mergeCell ref="A193:I193"/>
    <mergeCell ref="J193:L193"/>
    <mergeCell ref="M193:O193"/>
    <mergeCell ref="P193:T193"/>
    <mergeCell ref="U193:Y193"/>
    <mergeCell ref="AD190:AG190"/>
    <mergeCell ref="AH190:AK190"/>
    <mergeCell ref="AL190:AO190"/>
    <mergeCell ref="AP190:AS190"/>
    <mergeCell ref="A191:I191"/>
    <mergeCell ref="J191:L192"/>
    <mergeCell ref="M191:O192"/>
    <mergeCell ref="P191:T192"/>
    <mergeCell ref="U191:Y192"/>
    <mergeCell ref="Z191:AC192"/>
    <mergeCell ref="A190:I190"/>
    <mergeCell ref="J190:L190"/>
    <mergeCell ref="M190:O190"/>
    <mergeCell ref="P190:T190"/>
    <mergeCell ref="U190:Y190"/>
    <mergeCell ref="Z190:AC190"/>
    <mergeCell ref="Z194:AC194"/>
    <mergeCell ref="AD194:AG194"/>
    <mergeCell ref="AH194:AK194"/>
    <mergeCell ref="AL194:AO194"/>
    <mergeCell ref="AP194:AS194"/>
    <mergeCell ref="A195:I195"/>
    <mergeCell ref="J195:L195"/>
    <mergeCell ref="M195:O195"/>
    <mergeCell ref="P195:T195"/>
    <mergeCell ref="U195:Y195"/>
    <mergeCell ref="Z193:AC193"/>
    <mergeCell ref="AD193:AG193"/>
    <mergeCell ref="AH193:AK193"/>
    <mergeCell ref="AL193:AO193"/>
    <mergeCell ref="AP193:AS193"/>
    <mergeCell ref="A194:I194"/>
    <mergeCell ref="J194:L194"/>
    <mergeCell ref="M194:O194"/>
    <mergeCell ref="P194:T194"/>
    <mergeCell ref="U194:Y194"/>
    <mergeCell ref="Z196:AC196"/>
    <mergeCell ref="AD196:AG196"/>
    <mergeCell ref="AH196:AK196"/>
    <mergeCell ref="AL196:AO196"/>
    <mergeCell ref="AP196:AS196"/>
    <mergeCell ref="A197:I197"/>
    <mergeCell ref="J197:L197"/>
    <mergeCell ref="M197:O197"/>
    <mergeCell ref="P197:T197"/>
    <mergeCell ref="U197:Y197"/>
    <mergeCell ref="Z195:AC195"/>
    <mergeCell ref="AD195:AG195"/>
    <mergeCell ref="AH195:AK195"/>
    <mergeCell ref="AL195:AO195"/>
    <mergeCell ref="AP195:AS195"/>
    <mergeCell ref="A196:I196"/>
    <mergeCell ref="J196:L196"/>
    <mergeCell ref="M196:O196"/>
    <mergeCell ref="P196:T196"/>
    <mergeCell ref="U196:Y196"/>
    <mergeCell ref="Z198:AC198"/>
    <mergeCell ref="AD198:AG198"/>
    <mergeCell ref="AH198:AK198"/>
    <mergeCell ref="AL198:AO198"/>
    <mergeCell ref="AP198:AS198"/>
    <mergeCell ref="A199:I199"/>
    <mergeCell ref="J199:L200"/>
    <mergeCell ref="M199:O200"/>
    <mergeCell ref="P199:T200"/>
    <mergeCell ref="U199:Y200"/>
    <mergeCell ref="Z197:AC197"/>
    <mergeCell ref="AD197:AG197"/>
    <mergeCell ref="AH197:AK197"/>
    <mergeCell ref="AL197:AO197"/>
    <mergeCell ref="AP197:AS197"/>
    <mergeCell ref="A198:I198"/>
    <mergeCell ref="J198:L198"/>
    <mergeCell ref="M198:O198"/>
    <mergeCell ref="P198:T198"/>
    <mergeCell ref="U198:Y198"/>
    <mergeCell ref="AD201:AG201"/>
    <mergeCell ref="AH201:AK201"/>
    <mergeCell ref="AL201:AO201"/>
    <mergeCell ref="AP201:AS201"/>
    <mergeCell ref="A202:I202"/>
    <mergeCell ref="J202:L202"/>
    <mergeCell ref="M202:O202"/>
    <mergeCell ref="P202:T202"/>
    <mergeCell ref="U202:Y202"/>
    <mergeCell ref="Z202:AC202"/>
    <mergeCell ref="A201:I201"/>
    <mergeCell ref="J201:L201"/>
    <mergeCell ref="M201:O201"/>
    <mergeCell ref="P201:T201"/>
    <mergeCell ref="U201:Y201"/>
    <mergeCell ref="Z201:AC201"/>
    <mergeCell ref="Z199:AC200"/>
    <mergeCell ref="AD199:AG200"/>
    <mergeCell ref="AH199:AK200"/>
    <mergeCell ref="AL199:AO200"/>
    <mergeCell ref="AP199:AS200"/>
    <mergeCell ref="A200:I200"/>
    <mergeCell ref="AD203:AG204"/>
    <mergeCell ref="AH203:AK204"/>
    <mergeCell ref="AL203:AO204"/>
    <mergeCell ref="AP203:AS204"/>
    <mergeCell ref="A204:I204"/>
    <mergeCell ref="A205:I205"/>
    <mergeCell ref="J205:L206"/>
    <mergeCell ref="M205:O206"/>
    <mergeCell ref="P205:T206"/>
    <mergeCell ref="U205:Y206"/>
    <mergeCell ref="AD202:AG202"/>
    <mergeCell ref="AH202:AK202"/>
    <mergeCell ref="AL202:AO202"/>
    <mergeCell ref="AP202:AS202"/>
    <mergeCell ref="A203:I203"/>
    <mergeCell ref="J203:L204"/>
    <mergeCell ref="M203:O204"/>
    <mergeCell ref="P203:T204"/>
    <mergeCell ref="U203:Y204"/>
    <mergeCell ref="Z203:AC204"/>
    <mergeCell ref="AD207:AG208"/>
    <mergeCell ref="AH207:AK208"/>
    <mergeCell ref="AL207:AO208"/>
    <mergeCell ref="AP207:AS208"/>
    <mergeCell ref="A208:I208"/>
    <mergeCell ref="A209:I209"/>
    <mergeCell ref="J209:L209"/>
    <mergeCell ref="M209:O209"/>
    <mergeCell ref="P209:T209"/>
    <mergeCell ref="U209:Y209"/>
    <mergeCell ref="A207:I207"/>
    <mergeCell ref="J207:L208"/>
    <mergeCell ref="M207:O208"/>
    <mergeCell ref="P207:T208"/>
    <mergeCell ref="U207:Y208"/>
    <mergeCell ref="Z207:AC208"/>
    <mergeCell ref="Z205:AC206"/>
    <mergeCell ref="AD205:AG206"/>
    <mergeCell ref="AH205:AK206"/>
    <mergeCell ref="AL205:AO206"/>
    <mergeCell ref="AP205:AS206"/>
    <mergeCell ref="A206:I206"/>
    <mergeCell ref="Z210:AC210"/>
    <mergeCell ref="AD210:AG210"/>
    <mergeCell ref="AH210:AK210"/>
    <mergeCell ref="AL210:AO210"/>
    <mergeCell ref="AP210:AS210"/>
    <mergeCell ref="A211:I211"/>
    <mergeCell ref="J211:L211"/>
    <mergeCell ref="M211:O211"/>
    <mergeCell ref="P211:T211"/>
    <mergeCell ref="U211:Y211"/>
    <mergeCell ref="Z209:AC209"/>
    <mergeCell ref="AD209:AG209"/>
    <mergeCell ref="AH209:AK209"/>
    <mergeCell ref="AL209:AO209"/>
    <mergeCell ref="AP209:AS209"/>
    <mergeCell ref="A210:I210"/>
    <mergeCell ref="J210:L210"/>
    <mergeCell ref="M210:O210"/>
    <mergeCell ref="P210:T210"/>
    <mergeCell ref="U210:Y210"/>
    <mergeCell ref="Z212:AC212"/>
    <mergeCell ref="AD212:AG212"/>
    <mergeCell ref="AH212:AK212"/>
    <mergeCell ref="AL212:AO212"/>
    <mergeCell ref="AP212:AS212"/>
    <mergeCell ref="A213:I213"/>
    <mergeCell ref="J213:L214"/>
    <mergeCell ref="M213:O214"/>
    <mergeCell ref="P213:T214"/>
    <mergeCell ref="U213:Y214"/>
    <mergeCell ref="Z211:AC211"/>
    <mergeCell ref="AD211:AG211"/>
    <mergeCell ref="AH211:AK211"/>
    <mergeCell ref="AL211:AO211"/>
    <mergeCell ref="AP211:AS211"/>
    <mergeCell ref="A212:I212"/>
    <mergeCell ref="J212:L212"/>
    <mergeCell ref="M212:O212"/>
    <mergeCell ref="P212:T212"/>
    <mergeCell ref="U212:Y212"/>
    <mergeCell ref="AD215:AG215"/>
    <mergeCell ref="AH215:AK215"/>
    <mergeCell ref="AL215:AO215"/>
    <mergeCell ref="AP215:AS215"/>
    <mergeCell ref="A216:I216"/>
    <mergeCell ref="J216:L216"/>
    <mergeCell ref="M216:O216"/>
    <mergeCell ref="P216:T216"/>
    <mergeCell ref="U216:Y216"/>
    <mergeCell ref="Z216:AC216"/>
    <mergeCell ref="A215:I215"/>
    <mergeCell ref="J215:L215"/>
    <mergeCell ref="M215:O215"/>
    <mergeCell ref="P215:T215"/>
    <mergeCell ref="U215:Y215"/>
    <mergeCell ref="Z215:AC215"/>
    <mergeCell ref="Z213:AC214"/>
    <mergeCell ref="AD213:AG214"/>
    <mergeCell ref="AH213:AK214"/>
    <mergeCell ref="AL213:AO214"/>
    <mergeCell ref="AP213:AS214"/>
    <mergeCell ref="A214:I214"/>
    <mergeCell ref="AD217:AG217"/>
    <mergeCell ref="AH217:AK217"/>
    <mergeCell ref="AL217:AO217"/>
    <mergeCell ref="AP217:AS217"/>
    <mergeCell ref="A218:I218"/>
    <mergeCell ref="J218:L219"/>
    <mergeCell ref="M218:O219"/>
    <mergeCell ref="P218:T219"/>
    <mergeCell ref="U218:Y219"/>
    <mergeCell ref="Z218:AC219"/>
    <mergeCell ref="AD216:AG216"/>
    <mergeCell ref="AH216:AK216"/>
    <mergeCell ref="AL216:AO216"/>
    <mergeCell ref="AP216:AS216"/>
    <mergeCell ref="A217:I217"/>
    <mergeCell ref="J217:L217"/>
    <mergeCell ref="M217:O217"/>
    <mergeCell ref="P217:T217"/>
    <mergeCell ref="U217:Y217"/>
    <mergeCell ref="Z217:AC217"/>
    <mergeCell ref="Z220:AC220"/>
    <mergeCell ref="AD220:AG220"/>
    <mergeCell ref="AH220:AK220"/>
    <mergeCell ref="AL220:AO220"/>
    <mergeCell ref="AP220:AS220"/>
    <mergeCell ref="A221:I221"/>
    <mergeCell ref="J221:L222"/>
    <mergeCell ref="M221:O222"/>
    <mergeCell ref="P221:T222"/>
    <mergeCell ref="U221:Y222"/>
    <mergeCell ref="AD218:AG219"/>
    <mergeCell ref="AH218:AK219"/>
    <mergeCell ref="AL218:AO219"/>
    <mergeCell ref="AP218:AS219"/>
    <mergeCell ref="A219:I219"/>
    <mergeCell ref="A220:I220"/>
    <mergeCell ref="J220:L220"/>
    <mergeCell ref="M220:O220"/>
    <mergeCell ref="P220:T220"/>
    <mergeCell ref="U220:Y220"/>
    <mergeCell ref="AD223:AG223"/>
    <mergeCell ref="AH223:AK223"/>
    <mergeCell ref="AL223:AO223"/>
    <mergeCell ref="AP223:AS223"/>
    <mergeCell ref="A224:I224"/>
    <mergeCell ref="J224:L224"/>
    <mergeCell ref="M224:O224"/>
    <mergeCell ref="P224:T224"/>
    <mergeCell ref="U224:Y224"/>
    <mergeCell ref="Z224:AC224"/>
    <mergeCell ref="A223:I223"/>
    <mergeCell ref="J223:L223"/>
    <mergeCell ref="M223:O223"/>
    <mergeCell ref="P223:T223"/>
    <mergeCell ref="U223:Y223"/>
    <mergeCell ref="Z223:AC223"/>
    <mergeCell ref="Z221:AC222"/>
    <mergeCell ref="AD221:AG222"/>
    <mergeCell ref="AH221:AK222"/>
    <mergeCell ref="AL221:AO222"/>
    <mergeCell ref="AP221:AS222"/>
    <mergeCell ref="A222:I222"/>
    <mergeCell ref="AD225:AG225"/>
    <mergeCell ref="AH225:AK225"/>
    <mergeCell ref="AL225:AO225"/>
    <mergeCell ref="AP225:AS225"/>
    <mergeCell ref="A226:I226"/>
    <mergeCell ref="J226:L227"/>
    <mergeCell ref="M226:O227"/>
    <mergeCell ref="P226:T227"/>
    <mergeCell ref="U226:Y227"/>
    <mergeCell ref="Z226:AC227"/>
    <mergeCell ref="AD224:AG224"/>
    <mergeCell ref="AH224:AK224"/>
    <mergeCell ref="AL224:AO224"/>
    <mergeCell ref="AP224:AS224"/>
    <mergeCell ref="A225:I225"/>
    <mergeCell ref="J225:L225"/>
    <mergeCell ref="M225:O225"/>
    <mergeCell ref="P225:T225"/>
    <mergeCell ref="U225:Y225"/>
    <mergeCell ref="Z225:AC225"/>
    <mergeCell ref="Z229:AC229"/>
    <mergeCell ref="AD229:AG229"/>
    <mergeCell ref="AH229:AK229"/>
    <mergeCell ref="AL229:AO229"/>
    <mergeCell ref="AP229:AS229"/>
    <mergeCell ref="AN231:AS231"/>
    <mergeCell ref="Z228:AC228"/>
    <mergeCell ref="AD228:AG228"/>
    <mergeCell ref="AH228:AK228"/>
    <mergeCell ref="AL228:AO228"/>
    <mergeCell ref="AP228:AS228"/>
    <mergeCell ref="A229:I229"/>
    <mergeCell ref="J229:L229"/>
    <mergeCell ref="M229:O229"/>
    <mergeCell ref="P229:T229"/>
    <mergeCell ref="U229:Y229"/>
    <mergeCell ref="AD226:AG227"/>
    <mergeCell ref="AH226:AK227"/>
    <mergeCell ref="AL226:AO227"/>
    <mergeCell ref="AP226:AS227"/>
    <mergeCell ref="A227:I227"/>
    <mergeCell ref="A228:I228"/>
    <mergeCell ref="J228:L228"/>
    <mergeCell ref="M228:O228"/>
    <mergeCell ref="P228:T228"/>
    <mergeCell ref="U228:Y228"/>
    <mergeCell ref="AH238:AS238"/>
    <mergeCell ref="J239:M239"/>
    <mergeCell ref="N239:Q239"/>
    <mergeCell ref="R239:U239"/>
    <mergeCell ref="V239:Y239"/>
    <mergeCell ref="Z239:AC239"/>
    <mergeCell ref="AD239:AG239"/>
    <mergeCell ref="AH239:AK239"/>
    <mergeCell ref="AL239:AO239"/>
    <mergeCell ref="AP239:AS239"/>
    <mergeCell ref="A232:AS232"/>
    <mergeCell ref="A233:AS233"/>
    <mergeCell ref="A234:AS234"/>
    <mergeCell ref="A236:D239"/>
    <mergeCell ref="E236:F239"/>
    <mergeCell ref="G236:I239"/>
    <mergeCell ref="J236:AS236"/>
    <mergeCell ref="J237:U238"/>
    <mergeCell ref="V237:AS237"/>
    <mergeCell ref="V238:AG238"/>
    <mergeCell ref="AD241:AG241"/>
    <mergeCell ref="AH241:AK241"/>
    <mergeCell ref="AL241:AO241"/>
    <mergeCell ref="AP241:AS241"/>
    <mergeCell ref="A242:D242"/>
    <mergeCell ref="E242:F243"/>
    <mergeCell ref="G242:I243"/>
    <mergeCell ref="J242:M243"/>
    <mergeCell ref="N242:Q243"/>
    <mergeCell ref="R242:U243"/>
    <mergeCell ref="AT240:AY240"/>
    <mergeCell ref="AZ240:BB240"/>
    <mergeCell ref="A241:D241"/>
    <mergeCell ref="E241:F241"/>
    <mergeCell ref="G241:I241"/>
    <mergeCell ref="J241:M241"/>
    <mergeCell ref="N241:Q241"/>
    <mergeCell ref="R241:U241"/>
    <mergeCell ref="V241:Y241"/>
    <mergeCell ref="Z241:AC241"/>
    <mergeCell ref="V240:Y240"/>
    <mergeCell ref="Z240:AC240"/>
    <mergeCell ref="AD240:AG240"/>
    <mergeCell ref="AH240:AK240"/>
    <mergeCell ref="AL240:AO240"/>
    <mergeCell ref="AP240:AS240"/>
    <mergeCell ref="A240:D240"/>
    <mergeCell ref="E240:F240"/>
    <mergeCell ref="G240:I240"/>
    <mergeCell ref="J240:M240"/>
    <mergeCell ref="N240:Q240"/>
    <mergeCell ref="R240:U240"/>
    <mergeCell ref="AP244:AS244"/>
    <mergeCell ref="A245:D245"/>
    <mergeCell ref="E245:F245"/>
    <mergeCell ref="G245:I245"/>
    <mergeCell ref="J245:M245"/>
    <mergeCell ref="N245:Q245"/>
    <mergeCell ref="R245:U245"/>
    <mergeCell ref="V245:Y245"/>
    <mergeCell ref="Z245:AC245"/>
    <mergeCell ref="AD245:AG245"/>
    <mergeCell ref="R244:U244"/>
    <mergeCell ref="V244:Y244"/>
    <mergeCell ref="Z244:AC244"/>
    <mergeCell ref="AD244:AG244"/>
    <mergeCell ref="AH244:AK244"/>
    <mergeCell ref="AL244:AO244"/>
    <mergeCell ref="A243:D243"/>
    <mergeCell ref="A244:D244"/>
    <mergeCell ref="E244:F244"/>
    <mergeCell ref="G244:I244"/>
    <mergeCell ref="J244:M244"/>
    <mergeCell ref="N244:Q244"/>
    <mergeCell ref="V242:Y243"/>
    <mergeCell ref="Z242:AC243"/>
    <mergeCell ref="AD242:AG243"/>
    <mergeCell ref="AH242:AK243"/>
    <mergeCell ref="AL242:AO243"/>
    <mergeCell ref="AP242:AS243"/>
    <mergeCell ref="A249:AS249"/>
    <mergeCell ref="A250:AS250"/>
    <mergeCell ref="A251:AS251"/>
    <mergeCell ref="A252:AS252"/>
    <mergeCell ref="A254:AC254"/>
    <mergeCell ref="AD254:AG254"/>
    <mergeCell ref="AH254:AR254"/>
    <mergeCell ref="Z246:AC246"/>
    <mergeCell ref="AD246:AG246"/>
    <mergeCell ref="AH246:AK246"/>
    <mergeCell ref="AL246:AO246"/>
    <mergeCell ref="AP246:AS246"/>
    <mergeCell ref="AN248:AS248"/>
    <mergeCell ref="AH245:AK245"/>
    <mergeCell ref="AL245:AO245"/>
    <mergeCell ref="AP245:AS245"/>
    <mergeCell ref="A246:D246"/>
    <mergeCell ref="E246:F246"/>
    <mergeCell ref="G246:I246"/>
    <mergeCell ref="J246:M246"/>
    <mergeCell ref="N246:Q246"/>
    <mergeCell ref="R246:U246"/>
    <mergeCell ref="V246:Y246"/>
    <mergeCell ref="A259:AC259"/>
    <mergeCell ref="AD259:AG259"/>
    <mergeCell ref="AH259:AR259"/>
    <mergeCell ref="A260:AC260"/>
    <mergeCell ref="AD260:AG260"/>
    <mergeCell ref="AH260:AR260"/>
    <mergeCell ref="A257:AC257"/>
    <mergeCell ref="AD257:AG257"/>
    <mergeCell ref="AH257:AR257"/>
    <mergeCell ref="A258:AC258"/>
    <mergeCell ref="AD258:AG258"/>
    <mergeCell ref="AH258:AR258"/>
    <mergeCell ref="A255:AC255"/>
    <mergeCell ref="AD255:AG255"/>
    <mergeCell ref="AH255:AR255"/>
    <mergeCell ref="A256:AC256"/>
    <mergeCell ref="AD256:AG256"/>
    <mergeCell ref="AH256:AR256"/>
    <mergeCell ref="R276:S276"/>
    <mergeCell ref="A269:AC269"/>
    <mergeCell ref="AD269:AG269"/>
    <mergeCell ref="AH269:AR269"/>
    <mergeCell ref="A270:AC270"/>
    <mergeCell ref="AD270:AG270"/>
    <mergeCell ref="AH270:AR270"/>
    <mergeCell ref="A267:AC267"/>
    <mergeCell ref="AD267:AG267"/>
    <mergeCell ref="AH267:AR267"/>
    <mergeCell ref="A268:AC268"/>
    <mergeCell ref="AD268:AG268"/>
    <mergeCell ref="AH268:AR268"/>
    <mergeCell ref="A261:AC261"/>
    <mergeCell ref="AD261:AG261"/>
    <mergeCell ref="AH261:AR261"/>
    <mergeCell ref="AN263:AS263"/>
    <mergeCell ref="A264:AS264"/>
    <mergeCell ref="A266:AC266"/>
    <mergeCell ref="AD266:AG266"/>
    <mergeCell ref="AH266:AR266"/>
  </mergeCells>
  <printOptions horizontalCentered="1"/>
  <pageMargins left="0.23622047244094491" right="0.23622047244094491" top="0.15748031496062992" bottom="0.15748031496062992" header="0" footer="0"/>
  <pageSetup paperSize="9" scale="70" fitToHeight="0" orientation="portrait" r:id="rId1"/>
  <headerFooter differentFirst="1" alignWithMargins="0">
    <oddFooter>&amp;R3</oddFooter>
  </headerFooter>
  <rowBreaks count="3" manualBreakCount="3">
    <brk id="132" max="44" man="1"/>
    <brk id="180" max="44" man="1"/>
    <brk id="229" max="4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M285"/>
  <sheetViews>
    <sheetView view="pageBreakPreview" topLeftCell="A209" zoomScale="90" zoomScaleNormal="100" zoomScaleSheetLayoutView="90" workbookViewId="0">
      <selection activeCell="U94" sqref="U94:Y94"/>
    </sheetView>
  </sheetViews>
  <sheetFormatPr defaultRowHeight="12.75"/>
  <cols>
    <col min="1" max="3" width="2.85546875" style="3" customWidth="1"/>
    <col min="4" max="4" width="15.7109375" style="3" customWidth="1"/>
    <col min="5" max="25" width="2.85546875" style="3" customWidth="1"/>
    <col min="26" max="26" width="4" style="3" customWidth="1"/>
    <col min="27" max="27" width="3.42578125" style="3" customWidth="1"/>
    <col min="28" max="28" width="4" style="3" customWidth="1"/>
    <col min="29" max="44" width="2.85546875" style="3" customWidth="1"/>
    <col min="45" max="45" width="2.85546875" style="246" customWidth="1"/>
    <col min="46" max="47" width="16.7109375" style="3" customWidth="1"/>
    <col min="48" max="48" width="11.85546875" style="3" customWidth="1"/>
    <col min="49" max="16384" width="9.140625" style="3"/>
  </cols>
  <sheetData>
    <row r="1" spans="1:45" hidden="1">
      <c r="AS1" s="246" t="s">
        <v>3</v>
      </c>
    </row>
    <row r="2" spans="1:45" hidden="1">
      <c r="AG2" s="699"/>
      <c r="AH2" s="699"/>
      <c r="AI2" s="699"/>
      <c r="AJ2" s="699"/>
      <c r="AK2" s="699"/>
      <c r="AL2" s="699"/>
      <c r="AM2" s="699"/>
      <c r="AN2" s="699"/>
      <c r="AO2" s="699"/>
      <c r="AP2" s="699"/>
      <c r="AQ2" s="699"/>
      <c r="AR2" s="699"/>
      <c r="AS2" s="699"/>
    </row>
    <row r="3" spans="1:45" ht="46.5" hidden="1" customHeight="1">
      <c r="AG3" s="639" t="s">
        <v>329</v>
      </c>
      <c r="AH3" s="639"/>
      <c r="AI3" s="639"/>
      <c r="AJ3" s="639"/>
      <c r="AK3" s="639"/>
      <c r="AL3" s="639"/>
      <c r="AM3" s="639"/>
      <c r="AN3" s="639"/>
      <c r="AO3" s="639"/>
      <c r="AP3" s="639"/>
      <c r="AQ3" s="639"/>
      <c r="AR3" s="639"/>
      <c r="AS3" s="639"/>
    </row>
    <row r="4" spans="1:45" hidden="1">
      <c r="AG4" s="5"/>
      <c r="AH4" s="5"/>
      <c r="AI4" s="5"/>
      <c r="AJ4" s="700"/>
      <c r="AK4" s="700"/>
      <c r="AL4" s="700"/>
      <c r="AM4" s="700"/>
      <c r="AN4" s="700"/>
      <c r="AO4" s="700"/>
      <c r="AP4" s="700"/>
      <c r="AQ4" s="700"/>
      <c r="AR4" s="700"/>
      <c r="AS4" s="700"/>
    </row>
    <row r="5" spans="1:45" hidden="1">
      <c r="AG5" s="5"/>
      <c r="AH5" s="5"/>
      <c r="AI5" s="5"/>
      <c r="AJ5" s="5"/>
      <c r="AS5" s="246" t="s">
        <v>1</v>
      </c>
    </row>
    <row r="6" spans="1:45" hidden="1">
      <c r="AG6" s="5"/>
      <c r="AH6" s="5"/>
      <c r="AI6" s="5"/>
      <c r="AJ6" s="5"/>
      <c r="AS6" s="246" t="s">
        <v>2</v>
      </c>
    </row>
    <row r="7" spans="1:45" hidden="1">
      <c r="AG7" s="5"/>
      <c r="AH7" s="5"/>
      <c r="AI7" s="5"/>
      <c r="AJ7" s="5"/>
      <c r="AS7" s="247" t="s">
        <v>0</v>
      </c>
    </row>
    <row r="8" spans="1:45" hidden="1">
      <c r="AG8" s="5"/>
      <c r="AH8" s="5"/>
      <c r="AI8" s="5"/>
      <c r="AJ8" s="5"/>
      <c r="AK8" s="248"/>
      <c r="AL8" s="248"/>
      <c r="AM8" s="248"/>
      <c r="AN8" s="248"/>
      <c r="AO8" s="248"/>
      <c r="AP8" s="248"/>
      <c r="AQ8" s="248"/>
      <c r="AR8" s="248"/>
      <c r="AS8" s="249"/>
    </row>
    <row r="9" spans="1:45" ht="23.25" hidden="1" customHeight="1">
      <c r="AK9" s="639" t="s">
        <v>330</v>
      </c>
      <c r="AL9" s="639"/>
      <c r="AM9" s="639"/>
      <c r="AN9" s="639"/>
      <c r="AO9" s="639"/>
      <c r="AP9" s="639"/>
      <c r="AQ9" s="639"/>
      <c r="AR9" s="639"/>
      <c r="AS9" s="639"/>
    </row>
    <row r="10" spans="1:45" hidden="1">
      <c r="AG10" s="5"/>
      <c r="AH10" s="5"/>
      <c r="AI10" s="5"/>
      <c r="AJ10" s="700"/>
      <c r="AK10" s="700"/>
      <c r="AL10" s="700"/>
      <c r="AM10" s="700"/>
      <c r="AN10" s="700"/>
      <c r="AO10" s="700"/>
      <c r="AP10" s="700"/>
      <c r="AQ10" s="700"/>
      <c r="AR10" s="700"/>
      <c r="AS10" s="700"/>
    </row>
    <row r="11" spans="1:45" hidden="1">
      <c r="AG11" s="5"/>
      <c r="AH11" s="5"/>
      <c r="AI11" s="5"/>
      <c r="AJ11" s="5"/>
      <c r="AS11" s="246" t="s">
        <v>1</v>
      </c>
    </row>
    <row r="12" spans="1:45" hidden="1">
      <c r="AS12" s="246" t="s">
        <v>2</v>
      </c>
    </row>
    <row r="13" spans="1:45" hidden="1">
      <c r="AO13" s="246"/>
      <c r="AP13" s="246"/>
      <c r="AQ13" s="246"/>
      <c r="AR13" s="246"/>
      <c r="AS13" s="3"/>
    </row>
    <row r="14" spans="1:45" hidden="1">
      <c r="A14" s="641" t="s">
        <v>4</v>
      </c>
      <c r="B14" s="641"/>
      <c r="C14" s="641"/>
      <c r="D14" s="641"/>
      <c r="E14" s="641"/>
      <c r="F14" s="641"/>
      <c r="G14" s="641"/>
      <c r="H14" s="641"/>
      <c r="I14" s="641"/>
      <c r="J14" s="641"/>
      <c r="K14" s="641"/>
      <c r="L14" s="641"/>
      <c r="M14" s="641"/>
      <c r="N14" s="641"/>
      <c r="O14" s="641"/>
      <c r="P14" s="641"/>
      <c r="Q14" s="641"/>
      <c r="R14" s="641"/>
      <c r="S14" s="641"/>
      <c r="T14" s="641"/>
      <c r="U14" s="641"/>
      <c r="V14" s="641"/>
      <c r="W14" s="641"/>
      <c r="X14" s="641"/>
      <c r="Y14" s="641"/>
      <c r="Z14" s="641"/>
      <c r="AA14" s="641"/>
      <c r="AB14" s="641"/>
      <c r="AC14" s="641"/>
      <c r="AD14" s="641"/>
      <c r="AE14" s="641"/>
      <c r="AF14" s="641"/>
      <c r="AG14" s="641"/>
      <c r="AH14" s="641"/>
      <c r="AI14" s="641"/>
      <c r="AJ14" s="641"/>
      <c r="AK14" s="641"/>
      <c r="AL14" s="641"/>
      <c r="AM14" s="641"/>
      <c r="AN14" s="641"/>
      <c r="AO14" s="641"/>
      <c r="AP14" s="641"/>
      <c r="AQ14" s="641"/>
      <c r="AR14" s="641"/>
      <c r="AS14" s="641"/>
    </row>
    <row r="15" spans="1:45" hidden="1">
      <c r="A15" s="641" t="s">
        <v>38</v>
      </c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1"/>
      <c r="AJ15" s="641"/>
      <c r="AK15" s="641"/>
      <c r="AL15" s="641"/>
      <c r="AM15" s="641"/>
      <c r="AN15" s="641"/>
      <c r="AO15" s="641"/>
      <c r="AP15" s="641"/>
      <c r="AQ15" s="641"/>
      <c r="AR15" s="641"/>
      <c r="AS15" s="641"/>
    </row>
    <row r="16" spans="1:45" hidden="1">
      <c r="A16" s="641" t="s">
        <v>371</v>
      </c>
      <c r="B16" s="641"/>
      <c r="C16" s="641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641"/>
      <c r="O16" s="641"/>
      <c r="P16" s="641"/>
      <c r="Q16" s="641"/>
      <c r="R16" s="641"/>
      <c r="S16" s="641"/>
      <c r="T16" s="641"/>
      <c r="U16" s="641"/>
      <c r="V16" s="641"/>
      <c r="W16" s="641"/>
      <c r="X16" s="641"/>
      <c r="Y16" s="641"/>
      <c r="Z16" s="641"/>
      <c r="AA16" s="641"/>
      <c r="AB16" s="641"/>
      <c r="AC16" s="641"/>
      <c r="AD16" s="641"/>
      <c r="AE16" s="641"/>
      <c r="AF16" s="641"/>
      <c r="AG16" s="641"/>
      <c r="AH16" s="641"/>
      <c r="AI16" s="641"/>
      <c r="AJ16" s="641"/>
      <c r="AK16" s="641"/>
      <c r="AL16" s="641"/>
      <c r="AM16" s="641"/>
      <c r="AN16" s="641"/>
      <c r="AO16" s="641"/>
      <c r="AP16" s="641"/>
      <c r="AQ16" s="641"/>
      <c r="AR16" s="641"/>
      <c r="AS16" s="641"/>
    </row>
    <row r="17" spans="1:50" hidden="1">
      <c r="A17" s="641" t="s">
        <v>373</v>
      </c>
      <c r="B17" s="641"/>
      <c r="C17" s="641"/>
      <c r="D17" s="641"/>
      <c r="E17" s="641"/>
      <c r="F17" s="641"/>
      <c r="G17" s="641"/>
      <c r="H17" s="641"/>
      <c r="I17" s="641"/>
      <c r="J17" s="641"/>
      <c r="K17" s="641"/>
      <c r="L17" s="641"/>
      <c r="M17" s="641"/>
      <c r="N17" s="641"/>
      <c r="O17" s="641"/>
      <c r="P17" s="641"/>
      <c r="Q17" s="641"/>
      <c r="R17" s="641"/>
      <c r="S17" s="641"/>
      <c r="T17" s="641"/>
      <c r="U17" s="641"/>
      <c r="V17" s="641"/>
      <c r="W17" s="641"/>
      <c r="X17" s="641"/>
      <c r="Y17" s="641"/>
      <c r="Z17" s="641"/>
      <c r="AA17" s="641"/>
      <c r="AB17" s="641"/>
      <c r="AC17" s="641"/>
      <c r="AD17" s="641"/>
      <c r="AE17" s="641"/>
      <c r="AF17" s="641"/>
      <c r="AG17" s="641"/>
      <c r="AH17" s="641"/>
      <c r="AI17" s="641"/>
      <c r="AJ17" s="641"/>
      <c r="AK17" s="641"/>
      <c r="AL17" s="641"/>
      <c r="AM17" s="641"/>
      <c r="AN17" s="641"/>
      <c r="AO17" s="641"/>
      <c r="AP17" s="641"/>
      <c r="AQ17" s="641"/>
      <c r="AR17" s="641"/>
      <c r="AS17" s="641"/>
    </row>
    <row r="18" spans="1:50" hidden="1">
      <c r="A18" s="474"/>
      <c r="B18" s="474"/>
      <c r="C18" s="474"/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474"/>
      <c r="AD18" s="474"/>
      <c r="AE18" s="474"/>
      <c r="AF18" s="474"/>
      <c r="AG18" s="474"/>
      <c r="AH18" s="474"/>
      <c r="AI18" s="474"/>
      <c r="AJ18" s="474"/>
      <c r="AK18" s="474"/>
      <c r="AL18" s="474"/>
      <c r="AM18" s="474"/>
      <c r="AN18" s="474"/>
      <c r="AO18" s="474"/>
      <c r="AP18" s="474"/>
      <c r="AQ18" s="474"/>
      <c r="AR18" s="474"/>
      <c r="AS18" s="474"/>
    </row>
    <row r="19" spans="1:50" hidden="1">
      <c r="A19" s="6" t="s">
        <v>372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50" hidden="1">
      <c r="AK20" s="246"/>
      <c r="AL20" s="246"/>
      <c r="AM20" s="246"/>
      <c r="AN20" s="246"/>
      <c r="AO20" s="246"/>
      <c r="AP20" s="246"/>
      <c r="AQ20" s="246"/>
      <c r="AR20" s="246"/>
      <c r="AS20" s="3"/>
    </row>
    <row r="21" spans="1:50" hidden="1">
      <c r="A21" s="3" t="s">
        <v>5</v>
      </c>
      <c r="L21" s="14"/>
      <c r="M21" s="14"/>
      <c r="N21" s="700"/>
      <c r="O21" s="700"/>
      <c r="P21" s="700"/>
      <c r="Q21" s="700"/>
      <c r="R21" s="700"/>
      <c r="S21" s="700"/>
      <c r="T21" s="700"/>
      <c r="U21" s="700"/>
      <c r="V21" s="700"/>
      <c r="W21" s="700"/>
      <c r="X21" s="700"/>
      <c r="Y21" s="700"/>
      <c r="Z21" s="700"/>
      <c r="AA21" s="700"/>
      <c r="AB21" s="700"/>
      <c r="AC21" s="700"/>
      <c r="AD21" s="700"/>
      <c r="AE21" s="700"/>
      <c r="AF21" s="700"/>
      <c r="AG21" s="700"/>
      <c r="AH21" s="700"/>
      <c r="AI21" s="700"/>
      <c r="AJ21" s="700"/>
      <c r="AO21" s="246" t="s">
        <v>6</v>
      </c>
      <c r="AP21" s="515"/>
      <c r="AQ21" s="515"/>
      <c r="AR21" s="515"/>
      <c r="AS21" s="515"/>
    </row>
    <row r="22" spans="1:50" hidden="1">
      <c r="A22" s="3" t="s">
        <v>341</v>
      </c>
      <c r="L22" s="14"/>
      <c r="M22" s="14"/>
      <c r="N22" s="703"/>
      <c r="O22" s="703"/>
      <c r="P22" s="703"/>
      <c r="Q22" s="703"/>
      <c r="R22" s="703"/>
      <c r="S22" s="703"/>
      <c r="T22" s="703"/>
      <c r="U22" s="703"/>
      <c r="V22" s="703"/>
      <c r="W22" s="703"/>
      <c r="X22" s="703"/>
      <c r="Y22" s="703"/>
      <c r="Z22" s="703"/>
      <c r="AA22" s="703"/>
      <c r="AB22" s="703"/>
      <c r="AC22" s="703"/>
      <c r="AD22" s="703"/>
      <c r="AE22" s="703"/>
      <c r="AF22" s="703"/>
      <c r="AG22" s="703"/>
      <c r="AH22" s="703"/>
      <c r="AI22" s="703"/>
      <c r="AJ22" s="703"/>
      <c r="AO22" s="246" t="s">
        <v>7</v>
      </c>
      <c r="AP22" s="704"/>
      <c r="AQ22" s="704"/>
      <c r="AR22" s="704"/>
      <c r="AS22" s="704"/>
    </row>
    <row r="23" spans="1:50" hidden="1">
      <c r="A23" s="3" t="s">
        <v>8</v>
      </c>
      <c r="N23" s="705" t="s">
        <v>82</v>
      </c>
      <c r="O23" s="705"/>
      <c r="P23" s="705"/>
      <c r="Q23" s="705"/>
      <c r="R23" s="705"/>
      <c r="S23" s="705"/>
      <c r="T23" s="705"/>
      <c r="U23" s="705"/>
      <c r="V23" s="705"/>
      <c r="W23" s="705"/>
      <c r="X23" s="705"/>
      <c r="Y23" s="705"/>
      <c r="Z23" s="705"/>
      <c r="AA23" s="705"/>
      <c r="AB23" s="705"/>
      <c r="AC23" s="705"/>
      <c r="AD23" s="705"/>
      <c r="AE23" s="705"/>
      <c r="AF23" s="705"/>
      <c r="AG23" s="705"/>
      <c r="AH23" s="705"/>
      <c r="AI23" s="705"/>
      <c r="AJ23" s="705"/>
      <c r="AO23" s="246"/>
      <c r="AP23" s="704"/>
      <c r="AQ23" s="704"/>
      <c r="AR23" s="704"/>
      <c r="AS23" s="704"/>
    </row>
    <row r="24" spans="1:50" hidden="1">
      <c r="A24" s="3" t="s">
        <v>9</v>
      </c>
      <c r="N24" s="706"/>
      <c r="O24" s="706"/>
      <c r="P24" s="706"/>
      <c r="Q24" s="706"/>
      <c r="R24" s="706"/>
      <c r="S24" s="706"/>
      <c r="T24" s="706"/>
      <c r="U24" s="706"/>
      <c r="V24" s="706"/>
      <c r="W24" s="706"/>
      <c r="X24" s="706"/>
      <c r="Y24" s="706"/>
      <c r="Z24" s="706"/>
      <c r="AA24" s="706"/>
      <c r="AB24" s="706"/>
      <c r="AC24" s="706"/>
      <c r="AD24" s="706"/>
      <c r="AE24" s="706"/>
      <c r="AF24" s="706"/>
      <c r="AG24" s="706"/>
      <c r="AH24" s="706"/>
      <c r="AI24" s="706"/>
      <c r="AJ24" s="706"/>
      <c r="AO24" s="246" t="s">
        <v>10</v>
      </c>
      <c r="AP24" s="704"/>
      <c r="AQ24" s="704"/>
      <c r="AR24" s="704"/>
      <c r="AS24" s="704"/>
    </row>
    <row r="25" spans="1:50" hidden="1">
      <c r="A25" s="3" t="s">
        <v>11</v>
      </c>
      <c r="Q25" s="703"/>
      <c r="R25" s="703"/>
      <c r="S25" s="703"/>
      <c r="T25" s="703"/>
      <c r="U25" s="703"/>
      <c r="V25" s="703"/>
      <c r="W25" s="703"/>
      <c r="X25" s="703"/>
      <c r="Y25" s="703"/>
      <c r="Z25" s="703"/>
      <c r="AA25" s="703"/>
      <c r="AB25" s="703"/>
      <c r="AC25" s="703"/>
      <c r="AD25" s="703"/>
      <c r="AE25" s="703"/>
      <c r="AF25" s="703"/>
      <c r="AG25" s="703"/>
      <c r="AH25" s="703"/>
      <c r="AI25" s="703"/>
      <c r="AJ25" s="703"/>
      <c r="AO25" s="246" t="s">
        <v>12</v>
      </c>
      <c r="AP25" s="704"/>
      <c r="AQ25" s="704"/>
      <c r="AR25" s="704"/>
      <c r="AS25" s="704"/>
      <c r="AX25" s="4"/>
    </row>
    <row r="26" spans="1:50" hidden="1">
      <c r="A26" s="3" t="s">
        <v>13</v>
      </c>
      <c r="Q26" s="250"/>
      <c r="R26" s="250"/>
      <c r="S26" s="250"/>
      <c r="T26" s="250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O26" s="246" t="s">
        <v>14</v>
      </c>
      <c r="AP26" s="704"/>
      <c r="AQ26" s="704"/>
      <c r="AR26" s="704"/>
      <c r="AS26" s="704"/>
    </row>
    <row r="27" spans="1:50" hidden="1">
      <c r="A27" s="3" t="s">
        <v>15</v>
      </c>
      <c r="Q27" s="703"/>
      <c r="R27" s="703"/>
      <c r="S27" s="703"/>
      <c r="T27" s="703"/>
      <c r="U27" s="703"/>
      <c r="V27" s="703"/>
      <c r="W27" s="703"/>
      <c r="X27" s="703"/>
      <c r="Y27" s="703"/>
      <c r="Z27" s="703"/>
      <c r="AA27" s="703"/>
      <c r="AB27" s="703"/>
      <c r="AC27" s="703"/>
      <c r="AD27" s="703"/>
      <c r="AE27" s="703"/>
      <c r="AF27" s="703"/>
      <c r="AG27" s="703"/>
      <c r="AH27" s="703"/>
      <c r="AI27" s="703"/>
      <c r="AJ27" s="703"/>
      <c r="AO27" s="246" t="s">
        <v>16</v>
      </c>
      <c r="AP27" s="704"/>
      <c r="AQ27" s="704"/>
      <c r="AR27" s="704"/>
      <c r="AS27" s="704"/>
    </row>
    <row r="28" spans="1:50" hidden="1">
      <c r="A28" s="1" t="s">
        <v>342</v>
      </c>
      <c r="Q28" s="700"/>
      <c r="R28" s="700"/>
      <c r="S28" s="700"/>
      <c r="T28" s="700"/>
      <c r="U28" s="700"/>
      <c r="V28" s="700"/>
      <c r="W28" s="700"/>
      <c r="X28" s="700"/>
      <c r="Y28" s="700"/>
      <c r="Z28" s="700"/>
      <c r="AA28" s="700"/>
      <c r="AB28" s="700"/>
      <c r="AC28" s="700"/>
      <c r="AD28" s="700"/>
      <c r="AE28" s="700"/>
      <c r="AF28" s="700"/>
      <c r="AG28" s="700"/>
      <c r="AH28" s="700"/>
      <c r="AI28" s="700"/>
      <c r="AJ28" s="700"/>
      <c r="AO28" s="246"/>
      <c r="AP28" s="252"/>
      <c r="AQ28" s="252"/>
      <c r="AR28" s="252"/>
      <c r="AS28" s="252"/>
    </row>
    <row r="29" spans="1:50" hidden="1">
      <c r="A29" s="3" t="s">
        <v>17</v>
      </c>
      <c r="AK29" s="253"/>
      <c r="AL29" s="253"/>
      <c r="AM29" s="253"/>
      <c r="AN29" s="253"/>
      <c r="AO29" s="253"/>
      <c r="AP29" s="253"/>
      <c r="AQ29" s="253"/>
      <c r="AR29" s="253"/>
      <c r="AS29" s="5"/>
    </row>
    <row r="30" spans="1:50" hidden="1">
      <c r="AK30" s="246"/>
      <c r="AL30" s="246"/>
      <c r="AM30" s="246"/>
      <c r="AN30" s="246"/>
      <c r="AO30" s="246"/>
      <c r="AP30" s="246"/>
      <c r="AQ30" s="246"/>
      <c r="AR30" s="246"/>
      <c r="AS30" s="3"/>
    </row>
    <row r="31" spans="1:50" s="2" customFormat="1" hidden="1">
      <c r="A31" s="175" t="s">
        <v>343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</row>
    <row r="32" spans="1:50" s="2" customFormat="1" hidden="1">
      <c r="A32" s="181" t="s">
        <v>346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</row>
    <row r="33" spans="1:45" ht="26.25" hidden="1" customHeight="1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</row>
    <row r="34" spans="1:45" s="2" customFormat="1" hidden="1">
      <c r="A34" s="176" t="s">
        <v>344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</row>
    <row r="35" spans="1:45" s="2" customFormat="1" hidden="1">
      <c r="A35" s="176" t="s">
        <v>347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</row>
    <row r="36" spans="1:45" ht="32.25" hidden="1" customHeight="1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</row>
    <row r="37" spans="1:45" s="2" customFormat="1" hidden="1">
      <c r="A37" s="2" t="s">
        <v>345</v>
      </c>
      <c r="AO37" s="254"/>
      <c r="AP37" s="254"/>
      <c r="AQ37" s="254"/>
      <c r="AR37" s="254"/>
    </row>
    <row r="38" spans="1:45" s="2" customFormat="1" ht="12.75" hidden="1" customHeight="1">
      <c r="A38" s="180" t="s">
        <v>348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</row>
    <row r="39" spans="1:45" ht="74.25" hidden="1" customHeight="1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</row>
    <row r="40" spans="1:45" s="2" customFormat="1" ht="13.5" hidden="1">
      <c r="A40" s="2" t="s">
        <v>327</v>
      </c>
      <c r="AO40" s="254"/>
      <c r="AP40" s="254"/>
      <c r="AQ40" s="254"/>
      <c r="AR40" s="254"/>
    </row>
    <row r="41" spans="1:45" hidden="1">
      <c r="A41" s="3" t="s">
        <v>20</v>
      </c>
      <c r="AO41" s="246"/>
      <c r="AP41" s="246"/>
      <c r="AQ41" s="246"/>
      <c r="AR41" s="246"/>
      <c r="AS41" s="3"/>
    </row>
    <row r="42" spans="1:45" hidden="1">
      <c r="A42" s="3" t="s">
        <v>21</v>
      </c>
      <c r="AO42" s="246"/>
      <c r="AP42" s="246"/>
      <c r="AQ42" s="246"/>
      <c r="AR42" s="246"/>
      <c r="AS42" s="3"/>
    </row>
    <row r="43" spans="1:45" hidden="1">
      <c r="A43" s="7"/>
      <c r="B43" s="7"/>
      <c r="C43" s="7"/>
      <c r="D43" s="7"/>
      <c r="E43" s="7"/>
      <c r="F43" s="7"/>
      <c r="G43" s="7"/>
      <c r="H43" s="7"/>
      <c r="I43" s="692"/>
      <c r="J43" s="692"/>
      <c r="K43" s="692"/>
      <c r="L43" s="692"/>
      <c r="M43" s="7" t="s">
        <v>18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255"/>
      <c r="AP43" s="255"/>
      <c r="AQ43" s="255"/>
      <c r="AR43" s="255"/>
      <c r="AS43" s="7"/>
    </row>
    <row r="44" spans="1:45" hidden="1">
      <c r="A44" s="3" t="s">
        <v>349</v>
      </c>
      <c r="AO44" s="246"/>
      <c r="AP44" s="246"/>
      <c r="AQ44" s="246"/>
      <c r="AR44" s="246"/>
      <c r="AS44" s="3"/>
    </row>
    <row r="45" spans="1:45" hidden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255"/>
      <c r="AP45" s="255"/>
      <c r="AQ45" s="255"/>
      <c r="AR45" s="255"/>
      <c r="AS45" s="7"/>
    </row>
    <row r="46" spans="1:45" hidden="1">
      <c r="A46" s="3" t="s">
        <v>350</v>
      </c>
      <c r="AO46" s="246"/>
      <c r="AP46" s="246"/>
      <c r="AQ46" s="246"/>
      <c r="AR46" s="246"/>
      <c r="AS46" s="3"/>
    </row>
    <row r="47" spans="1:45" hidden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55"/>
      <c r="AP47" s="255"/>
      <c r="AQ47" s="255"/>
      <c r="AR47" s="255"/>
      <c r="AS47" s="7"/>
    </row>
    <row r="48" spans="1:45" s="2" customFormat="1" ht="13.5" hidden="1">
      <c r="A48" s="2" t="s">
        <v>328</v>
      </c>
      <c r="AM48" s="701"/>
      <c r="AN48" s="701"/>
      <c r="AO48" s="701"/>
      <c r="AP48" s="701"/>
      <c r="AQ48" s="256"/>
      <c r="AR48" s="188"/>
      <c r="AS48" s="246" t="s">
        <v>18</v>
      </c>
    </row>
    <row r="49" spans="1:45" hidden="1">
      <c r="A49" s="3" t="s">
        <v>22</v>
      </c>
      <c r="AM49" s="702"/>
      <c r="AN49" s="702"/>
      <c r="AO49" s="702"/>
      <c r="AP49" s="702"/>
      <c r="AQ49" s="6"/>
      <c r="AR49" s="188"/>
      <c r="AS49" s="246" t="s">
        <v>18</v>
      </c>
    </row>
    <row r="50" spans="1:45" hidden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255"/>
      <c r="AP50" s="255"/>
      <c r="AQ50" s="255"/>
      <c r="AR50" s="255"/>
      <c r="AS50" s="7"/>
    </row>
    <row r="51" spans="1:45" hidden="1"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</row>
    <row r="52" spans="1:45" hidden="1">
      <c r="I52" s="473"/>
      <c r="J52" s="473"/>
      <c r="K52" s="473"/>
      <c r="L52" s="473"/>
      <c r="M52" s="473"/>
      <c r="N52" s="473"/>
      <c r="O52" s="473"/>
      <c r="P52" s="473"/>
      <c r="Q52" s="473"/>
      <c r="R52" s="473"/>
      <c r="S52" s="473"/>
      <c r="T52" s="473"/>
      <c r="U52" s="473"/>
      <c r="V52" s="473"/>
      <c r="W52" s="473"/>
      <c r="X52" s="473"/>
      <c r="Y52" s="473"/>
      <c r="Z52" s="473"/>
      <c r="AA52" s="473"/>
      <c r="AB52" s="473"/>
      <c r="AC52" s="473"/>
      <c r="AD52" s="473"/>
      <c r="AE52" s="473"/>
      <c r="AF52" s="473"/>
      <c r="AG52" s="473"/>
      <c r="AH52" s="473"/>
      <c r="AI52" s="473"/>
      <c r="AJ52" s="473"/>
      <c r="AK52" s="473"/>
      <c r="AL52" s="473"/>
      <c r="AM52" s="473"/>
      <c r="AN52" s="516" t="s">
        <v>324</v>
      </c>
      <c r="AO52" s="516"/>
      <c r="AP52" s="516"/>
      <c r="AQ52" s="516"/>
      <c r="AR52" s="516"/>
      <c r="AS52" s="516"/>
    </row>
    <row r="53" spans="1:45" hidden="1">
      <c r="A53" s="517" t="s">
        <v>333</v>
      </c>
      <c r="B53" s="517"/>
      <c r="C53" s="517"/>
      <c r="D53" s="517"/>
      <c r="E53" s="517"/>
      <c r="F53" s="517"/>
      <c r="G53" s="517"/>
      <c r="H53" s="517"/>
      <c r="I53" s="517"/>
      <c r="J53" s="517"/>
      <c r="K53" s="517"/>
      <c r="L53" s="517"/>
      <c r="M53" s="517"/>
      <c r="N53" s="517"/>
      <c r="O53" s="517"/>
      <c r="P53" s="517"/>
      <c r="Q53" s="517"/>
      <c r="R53" s="517"/>
      <c r="S53" s="517"/>
      <c r="T53" s="517"/>
      <c r="U53" s="517"/>
      <c r="V53" s="517"/>
      <c r="W53" s="517"/>
      <c r="X53" s="517"/>
      <c r="Y53" s="517"/>
      <c r="Z53" s="517"/>
      <c r="AA53" s="517"/>
      <c r="AB53" s="517"/>
      <c r="AC53" s="517"/>
      <c r="AD53" s="517"/>
      <c r="AE53" s="517"/>
      <c r="AF53" s="517"/>
      <c r="AG53" s="517"/>
      <c r="AH53" s="517"/>
      <c r="AI53" s="517"/>
      <c r="AJ53" s="517"/>
      <c r="AK53" s="517"/>
      <c r="AL53" s="517"/>
      <c r="AM53" s="517"/>
      <c r="AN53" s="517"/>
      <c r="AO53" s="517"/>
      <c r="AP53" s="517"/>
      <c r="AQ53" s="517"/>
      <c r="AR53" s="517"/>
      <c r="AS53" s="517"/>
    </row>
    <row r="54" spans="1:45" hidden="1">
      <c r="A54" s="517" t="s">
        <v>332</v>
      </c>
      <c r="B54" s="517"/>
      <c r="C54" s="517"/>
      <c r="D54" s="517"/>
      <c r="E54" s="517"/>
      <c r="F54" s="517"/>
      <c r="G54" s="517"/>
      <c r="H54" s="517"/>
      <c r="I54" s="517"/>
      <c r="J54" s="517"/>
      <c r="K54" s="517"/>
      <c r="L54" s="517"/>
      <c r="M54" s="517"/>
      <c r="N54" s="517"/>
      <c r="O54" s="517"/>
      <c r="P54" s="517"/>
      <c r="Q54" s="517"/>
      <c r="R54" s="517"/>
      <c r="S54" s="517"/>
      <c r="T54" s="517"/>
      <c r="U54" s="517"/>
      <c r="V54" s="517"/>
      <c r="W54" s="517"/>
      <c r="X54" s="517"/>
      <c r="Y54" s="517"/>
      <c r="Z54" s="517"/>
      <c r="AA54" s="517"/>
      <c r="AB54" s="517"/>
      <c r="AC54" s="517"/>
      <c r="AD54" s="517"/>
      <c r="AE54" s="517"/>
      <c r="AF54" s="517"/>
      <c r="AG54" s="517"/>
      <c r="AH54" s="517"/>
      <c r="AI54" s="517"/>
      <c r="AJ54" s="517"/>
      <c r="AK54" s="517"/>
      <c r="AL54" s="517"/>
      <c r="AM54" s="517"/>
      <c r="AN54" s="517"/>
      <c r="AO54" s="517"/>
      <c r="AP54" s="517"/>
      <c r="AQ54" s="517"/>
      <c r="AR54" s="517"/>
      <c r="AS54" s="517"/>
    </row>
    <row r="55" spans="1:45" hidden="1">
      <c r="A55" s="520" t="s">
        <v>331</v>
      </c>
      <c r="B55" s="520"/>
      <c r="C55" s="520"/>
      <c r="D55" s="520"/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20"/>
      <c r="P55" s="520"/>
      <c r="Q55" s="520"/>
      <c r="R55" s="520"/>
      <c r="S55" s="520"/>
      <c r="T55" s="520"/>
      <c r="U55" s="520"/>
      <c r="V55" s="520"/>
      <c r="W55" s="520"/>
      <c r="X55" s="520"/>
      <c r="Y55" s="520"/>
      <c r="Z55" s="520"/>
      <c r="AA55" s="520"/>
      <c r="AB55" s="520"/>
      <c r="AC55" s="520"/>
      <c r="AD55" s="520"/>
      <c r="AE55" s="520"/>
      <c r="AF55" s="520"/>
      <c r="AG55" s="520"/>
      <c r="AH55" s="520"/>
      <c r="AI55" s="520"/>
      <c r="AJ55" s="520"/>
      <c r="AK55" s="520"/>
      <c r="AL55" s="520"/>
      <c r="AM55" s="520"/>
      <c r="AN55" s="520"/>
      <c r="AO55" s="520"/>
      <c r="AP55" s="520"/>
      <c r="AQ55" s="520"/>
      <c r="AR55" s="520"/>
      <c r="AS55" s="520"/>
    </row>
    <row r="56" spans="1:45" hidden="1">
      <c r="A56" s="577" t="s">
        <v>53</v>
      </c>
      <c r="B56" s="567"/>
      <c r="C56" s="568"/>
      <c r="D56" s="577" t="s">
        <v>23</v>
      </c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8"/>
      <c r="AK56" s="515" t="s">
        <v>24</v>
      </c>
      <c r="AL56" s="515"/>
      <c r="AM56" s="515"/>
      <c r="AN56" s="515"/>
      <c r="AO56" s="515"/>
      <c r="AP56" s="515"/>
      <c r="AQ56" s="515"/>
      <c r="AR56" s="515"/>
      <c r="AS56" s="14"/>
    </row>
    <row r="57" spans="1:45" hidden="1">
      <c r="A57" s="577">
        <v>1</v>
      </c>
      <c r="B57" s="567"/>
      <c r="C57" s="568"/>
      <c r="D57" s="577">
        <v>2</v>
      </c>
      <c r="E57" s="567"/>
      <c r="F57" s="567"/>
      <c r="G57" s="567"/>
      <c r="H57" s="567"/>
      <c r="I57" s="567"/>
      <c r="J57" s="567"/>
      <c r="K57" s="567"/>
      <c r="L57" s="567"/>
      <c r="M57" s="567"/>
      <c r="N57" s="567"/>
      <c r="O57" s="567"/>
      <c r="P57" s="567"/>
      <c r="Q57" s="567"/>
      <c r="R57" s="567"/>
      <c r="S57" s="567"/>
      <c r="T57" s="567"/>
      <c r="U57" s="567"/>
      <c r="V57" s="567"/>
      <c r="W57" s="567"/>
      <c r="X57" s="567"/>
      <c r="Y57" s="567"/>
      <c r="Z57" s="567"/>
      <c r="AA57" s="567"/>
      <c r="AB57" s="567"/>
      <c r="AC57" s="567"/>
      <c r="AD57" s="567"/>
      <c r="AE57" s="567"/>
      <c r="AF57" s="567"/>
      <c r="AG57" s="567"/>
      <c r="AH57" s="567"/>
      <c r="AI57" s="567"/>
      <c r="AJ57" s="568"/>
      <c r="AK57" s="515">
        <v>3</v>
      </c>
      <c r="AL57" s="515"/>
      <c r="AM57" s="515"/>
      <c r="AN57" s="515"/>
      <c r="AO57" s="515"/>
      <c r="AP57" s="515"/>
      <c r="AQ57" s="515"/>
      <c r="AR57" s="515"/>
      <c r="AS57" s="14"/>
    </row>
    <row r="58" spans="1:45" hidden="1">
      <c r="A58" s="694" t="s">
        <v>26</v>
      </c>
      <c r="B58" s="695"/>
      <c r="C58" s="696"/>
      <c r="D58" s="612" t="s">
        <v>25</v>
      </c>
      <c r="E58" s="613"/>
      <c r="F58" s="613"/>
      <c r="G58" s="613"/>
      <c r="H58" s="613"/>
      <c r="I58" s="613"/>
      <c r="J58" s="613"/>
      <c r="K58" s="613"/>
      <c r="L58" s="613"/>
      <c r="M58" s="613"/>
      <c r="N58" s="613"/>
      <c r="O58" s="613"/>
      <c r="P58" s="613"/>
      <c r="Q58" s="613"/>
      <c r="R58" s="613"/>
      <c r="S58" s="613"/>
      <c r="T58" s="613"/>
      <c r="U58" s="613"/>
      <c r="V58" s="613"/>
      <c r="W58" s="613"/>
      <c r="X58" s="613"/>
      <c r="Y58" s="613"/>
      <c r="Z58" s="613"/>
      <c r="AA58" s="613"/>
      <c r="AB58" s="613"/>
      <c r="AC58" s="613"/>
      <c r="AD58" s="613"/>
      <c r="AE58" s="613"/>
      <c r="AF58" s="613"/>
      <c r="AG58" s="613"/>
      <c r="AH58" s="613"/>
      <c r="AI58" s="613"/>
      <c r="AJ58" s="614"/>
      <c r="AK58" s="697"/>
      <c r="AL58" s="697"/>
      <c r="AM58" s="697"/>
      <c r="AN58" s="697"/>
      <c r="AO58" s="697"/>
      <c r="AP58" s="697"/>
      <c r="AQ58" s="697"/>
      <c r="AR58" s="697"/>
      <c r="AS58" s="14"/>
    </row>
    <row r="59" spans="1:45" hidden="1">
      <c r="A59" s="529"/>
      <c r="B59" s="530"/>
      <c r="C59" s="530"/>
      <c r="D59" s="599" t="s">
        <v>351</v>
      </c>
      <c r="E59" s="600"/>
      <c r="F59" s="600"/>
      <c r="G59" s="600"/>
      <c r="H59" s="600"/>
      <c r="I59" s="600"/>
      <c r="J59" s="600"/>
      <c r="K59" s="600"/>
      <c r="L59" s="600"/>
      <c r="M59" s="600"/>
      <c r="N59" s="600"/>
      <c r="O59" s="600"/>
      <c r="P59" s="600"/>
      <c r="Q59" s="600"/>
      <c r="R59" s="600"/>
      <c r="S59" s="600"/>
      <c r="T59" s="600"/>
      <c r="U59" s="600"/>
      <c r="V59" s="600"/>
      <c r="W59" s="600"/>
      <c r="X59" s="600"/>
      <c r="Y59" s="600"/>
      <c r="Z59" s="600"/>
      <c r="AA59" s="600"/>
      <c r="AB59" s="600"/>
      <c r="AC59" s="600"/>
      <c r="AD59" s="600"/>
      <c r="AE59" s="600"/>
      <c r="AF59" s="600"/>
      <c r="AG59" s="600"/>
      <c r="AH59" s="600"/>
      <c r="AI59" s="600"/>
      <c r="AJ59" s="601"/>
      <c r="AK59" s="690"/>
      <c r="AL59" s="690"/>
      <c r="AM59" s="690"/>
      <c r="AN59" s="690"/>
      <c r="AO59" s="690"/>
      <c r="AP59" s="690"/>
      <c r="AQ59" s="690"/>
      <c r="AR59" s="691"/>
      <c r="AS59" s="14"/>
    </row>
    <row r="60" spans="1:45" hidden="1">
      <c r="A60" s="532"/>
      <c r="B60" s="533"/>
      <c r="C60" s="533"/>
      <c r="D60" s="606" t="s">
        <v>352</v>
      </c>
      <c r="E60" s="607"/>
      <c r="F60" s="607"/>
      <c r="G60" s="607"/>
      <c r="H60" s="607"/>
      <c r="I60" s="607"/>
      <c r="J60" s="607"/>
      <c r="K60" s="607"/>
      <c r="L60" s="607"/>
      <c r="M60" s="607"/>
      <c r="N60" s="607"/>
      <c r="O60" s="607"/>
      <c r="P60" s="607"/>
      <c r="Q60" s="607"/>
      <c r="R60" s="607"/>
      <c r="S60" s="607"/>
      <c r="T60" s="607"/>
      <c r="U60" s="607"/>
      <c r="V60" s="607"/>
      <c r="W60" s="607"/>
      <c r="X60" s="607"/>
      <c r="Y60" s="607"/>
      <c r="Z60" s="607"/>
      <c r="AA60" s="607"/>
      <c r="AB60" s="607"/>
      <c r="AC60" s="607"/>
      <c r="AD60" s="607"/>
      <c r="AE60" s="607"/>
      <c r="AF60" s="607"/>
      <c r="AG60" s="607"/>
      <c r="AH60" s="607"/>
      <c r="AI60" s="607"/>
      <c r="AJ60" s="608"/>
      <c r="AK60" s="692"/>
      <c r="AL60" s="692"/>
      <c r="AM60" s="692"/>
      <c r="AN60" s="692"/>
      <c r="AO60" s="692"/>
      <c r="AP60" s="692"/>
      <c r="AQ60" s="692"/>
      <c r="AR60" s="693"/>
      <c r="AS60" s="14"/>
    </row>
    <row r="61" spans="1:45" hidden="1">
      <c r="A61" s="529"/>
      <c r="B61" s="530"/>
      <c r="C61" s="530"/>
      <c r="D61" s="599" t="s">
        <v>353</v>
      </c>
      <c r="E61" s="600"/>
      <c r="F61" s="600"/>
      <c r="G61" s="600"/>
      <c r="H61" s="600"/>
      <c r="I61" s="600"/>
      <c r="J61" s="600"/>
      <c r="K61" s="600"/>
      <c r="L61" s="600"/>
      <c r="M61" s="600"/>
      <c r="N61" s="600"/>
      <c r="O61" s="600"/>
      <c r="P61" s="600"/>
      <c r="Q61" s="600"/>
      <c r="R61" s="600"/>
      <c r="S61" s="600"/>
      <c r="T61" s="600"/>
      <c r="U61" s="600"/>
      <c r="V61" s="600"/>
      <c r="W61" s="600"/>
      <c r="X61" s="600"/>
      <c r="Y61" s="600"/>
      <c r="Z61" s="600"/>
      <c r="AA61" s="600"/>
      <c r="AB61" s="600"/>
      <c r="AC61" s="600"/>
      <c r="AD61" s="600"/>
      <c r="AE61" s="600"/>
      <c r="AF61" s="600"/>
      <c r="AG61" s="600"/>
      <c r="AH61" s="600"/>
      <c r="AI61" s="600"/>
      <c r="AJ61" s="601"/>
      <c r="AK61" s="690"/>
      <c r="AL61" s="690"/>
      <c r="AM61" s="690"/>
      <c r="AN61" s="690"/>
      <c r="AO61" s="690"/>
      <c r="AP61" s="690"/>
      <c r="AQ61" s="690"/>
      <c r="AR61" s="691"/>
      <c r="AS61" s="14"/>
    </row>
    <row r="62" spans="1:45" hidden="1">
      <c r="A62" s="532"/>
      <c r="B62" s="533"/>
      <c r="C62" s="533"/>
      <c r="D62" s="606" t="s">
        <v>354</v>
      </c>
      <c r="E62" s="607"/>
      <c r="F62" s="607"/>
      <c r="G62" s="607"/>
      <c r="H62" s="607"/>
      <c r="I62" s="607"/>
      <c r="J62" s="607"/>
      <c r="K62" s="607"/>
      <c r="L62" s="607"/>
      <c r="M62" s="607"/>
      <c r="N62" s="607"/>
      <c r="O62" s="607"/>
      <c r="P62" s="607"/>
      <c r="Q62" s="607"/>
      <c r="R62" s="607"/>
      <c r="S62" s="607"/>
      <c r="T62" s="607"/>
      <c r="U62" s="607"/>
      <c r="V62" s="607"/>
      <c r="W62" s="607"/>
      <c r="X62" s="607"/>
      <c r="Y62" s="607"/>
      <c r="Z62" s="607"/>
      <c r="AA62" s="607"/>
      <c r="AB62" s="607"/>
      <c r="AC62" s="607"/>
      <c r="AD62" s="607"/>
      <c r="AE62" s="607"/>
      <c r="AF62" s="607"/>
      <c r="AG62" s="607"/>
      <c r="AH62" s="607"/>
      <c r="AI62" s="607"/>
      <c r="AJ62" s="608"/>
      <c r="AK62" s="692"/>
      <c r="AL62" s="692"/>
      <c r="AM62" s="692"/>
      <c r="AN62" s="692"/>
      <c r="AO62" s="692"/>
      <c r="AP62" s="692"/>
      <c r="AQ62" s="692"/>
      <c r="AR62" s="693"/>
      <c r="AS62" s="14"/>
    </row>
    <row r="63" spans="1:45" hidden="1">
      <c r="A63" s="577"/>
      <c r="B63" s="567"/>
      <c r="C63" s="568"/>
      <c r="D63" s="629" t="s">
        <v>355</v>
      </c>
      <c r="E63" s="630"/>
      <c r="F63" s="630"/>
      <c r="G63" s="630"/>
      <c r="H63" s="630"/>
      <c r="I63" s="630"/>
      <c r="J63" s="630"/>
      <c r="K63" s="630"/>
      <c r="L63" s="630"/>
      <c r="M63" s="630"/>
      <c r="N63" s="630"/>
      <c r="O63" s="630"/>
      <c r="P63" s="630"/>
      <c r="Q63" s="630"/>
      <c r="R63" s="630"/>
      <c r="S63" s="630"/>
      <c r="T63" s="630"/>
      <c r="U63" s="630"/>
      <c r="V63" s="630"/>
      <c r="W63" s="630"/>
      <c r="X63" s="630"/>
      <c r="Y63" s="630"/>
      <c r="Z63" s="630"/>
      <c r="AA63" s="630"/>
      <c r="AB63" s="630"/>
      <c r="AC63" s="630"/>
      <c r="AD63" s="630"/>
      <c r="AE63" s="630"/>
      <c r="AF63" s="630"/>
      <c r="AG63" s="630"/>
      <c r="AH63" s="630"/>
      <c r="AI63" s="630"/>
      <c r="AJ63" s="631"/>
      <c r="AK63" s="698"/>
      <c r="AL63" s="698"/>
      <c r="AM63" s="698"/>
      <c r="AN63" s="698"/>
      <c r="AO63" s="698"/>
      <c r="AP63" s="698"/>
      <c r="AQ63" s="698"/>
      <c r="AR63" s="698"/>
      <c r="AS63" s="14"/>
    </row>
    <row r="64" spans="1:45" hidden="1">
      <c r="A64" s="529"/>
      <c r="B64" s="530"/>
      <c r="C64" s="530"/>
      <c r="D64" s="599" t="s">
        <v>356</v>
      </c>
      <c r="E64" s="600"/>
      <c r="F64" s="600"/>
      <c r="G64" s="600"/>
      <c r="H64" s="600"/>
      <c r="I64" s="600"/>
      <c r="J64" s="600"/>
      <c r="K64" s="600"/>
      <c r="L64" s="600"/>
      <c r="M64" s="600"/>
      <c r="N64" s="600"/>
      <c r="O64" s="600"/>
      <c r="P64" s="600"/>
      <c r="Q64" s="600"/>
      <c r="R64" s="600"/>
      <c r="S64" s="600"/>
      <c r="T64" s="600"/>
      <c r="U64" s="600"/>
      <c r="V64" s="600"/>
      <c r="W64" s="600"/>
      <c r="X64" s="600"/>
      <c r="Y64" s="600"/>
      <c r="Z64" s="600"/>
      <c r="AA64" s="600"/>
      <c r="AB64" s="600"/>
      <c r="AC64" s="600"/>
      <c r="AD64" s="600"/>
      <c r="AE64" s="600"/>
      <c r="AF64" s="600"/>
      <c r="AG64" s="600"/>
      <c r="AH64" s="600"/>
      <c r="AI64" s="600"/>
      <c r="AJ64" s="601"/>
      <c r="AK64" s="690"/>
      <c r="AL64" s="690"/>
      <c r="AM64" s="690"/>
      <c r="AN64" s="690"/>
      <c r="AO64" s="690"/>
      <c r="AP64" s="690"/>
      <c r="AQ64" s="690"/>
      <c r="AR64" s="691"/>
      <c r="AS64" s="14"/>
    </row>
    <row r="65" spans="1:45" hidden="1">
      <c r="A65" s="532"/>
      <c r="B65" s="533"/>
      <c r="C65" s="533"/>
      <c r="D65" s="606" t="s">
        <v>354</v>
      </c>
      <c r="E65" s="607"/>
      <c r="F65" s="607"/>
      <c r="G65" s="607"/>
      <c r="H65" s="607"/>
      <c r="I65" s="607"/>
      <c r="J65" s="607"/>
      <c r="K65" s="607"/>
      <c r="L65" s="607"/>
      <c r="M65" s="607"/>
      <c r="N65" s="607"/>
      <c r="O65" s="607"/>
      <c r="P65" s="607"/>
      <c r="Q65" s="607"/>
      <c r="R65" s="607"/>
      <c r="S65" s="607"/>
      <c r="T65" s="607"/>
      <c r="U65" s="607"/>
      <c r="V65" s="607"/>
      <c r="W65" s="607"/>
      <c r="X65" s="607"/>
      <c r="Y65" s="607"/>
      <c r="Z65" s="607"/>
      <c r="AA65" s="607"/>
      <c r="AB65" s="607"/>
      <c r="AC65" s="607"/>
      <c r="AD65" s="607"/>
      <c r="AE65" s="607"/>
      <c r="AF65" s="607"/>
      <c r="AG65" s="607"/>
      <c r="AH65" s="607"/>
      <c r="AI65" s="607"/>
      <c r="AJ65" s="608"/>
      <c r="AK65" s="692"/>
      <c r="AL65" s="692"/>
      <c r="AM65" s="692"/>
      <c r="AN65" s="692"/>
      <c r="AO65" s="692"/>
      <c r="AP65" s="692"/>
      <c r="AQ65" s="692"/>
      <c r="AR65" s="693"/>
      <c r="AS65" s="14"/>
    </row>
    <row r="66" spans="1:45" hidden="1">
      <c r="A66" s="694" t="s">
        <v>27</v>
      </c>
      <c r="B66" s="695"/>
      <c r="C66" s="696"/>
      <c r="D66" s="626" t="s">
        <v>54</v>
      </c>
      <c r="E66" s="627"/>
      <c r="F66" s="627"/>
      <c r="G66" s="627"/>
      <c r="H66" s="627"/>
      <c r="I66" s="627"/>
      <c r="J66" s="627"/>
      <c r="K66" s="627"/>
      <c r="L66" s="627"/>
      <c r="M66" s="627"/>
      <c r="N66" s="627"/>
      <c r="O66" s="627"/>
      <c r="P66" s="627"/>
      <c r="Q66" s="627"/>
      <c r="R66" s="627"/>
      <c r="S66" s="627"/>
      <c r="T66" s="627"/>
      <c r="U66" s="627"/>
      <c r="V66" s="627"/>
      <c r="W66" s="627"/>
      <c r="X66" s="627"/>
      <c r="Y66" s="627"/>
      <c r="Z66" s="627"/>
      <c r="AA66" s="627"/>
      <c r="AB66" s="627"/>
      <c r="AC66" s="627"/>
      <c r="AD66" s="627"/>
      <c r="AE66" s="627"/>
      <c r="AF66" s="627"/>
      <c r="AG66" s="627"/>
      <c r="AH66" s="627"/>
      <c r="AI66" s="627"/>
      <c r="AJ66" s="628"/>
      <c r="AK66" s="697"/>
      <c r="AL66" s="697"/>
      <c r="AM66" s="697"/>
      <c r="AN66" s="697"/>
      <c r="AO66" s="697"/>
      <c r="AP66" s="697"/>
      <c r="AQ66" s="697"/>
      <c r="AR66" s="697"/>
      <c r="AS66" s="14"/>
    </row>
    <row r="67" spans="1:45" hidden="1">
      <c r="A67" s="529"/>
      <c r="B67" s="530"/>
      <c r="C67" s="530"/>
      <c r="D67" s="599" t="s">
        <v>357</v>
      </c>
      <c r="E67" s="600"/>
      <c r="F67" s="600"/>
      <c r="G67" s="600"/>
      <c r="H67" s="600"/>
      <c r="I67" s="600"/>
      <c r="J67" s="600"/>
      <c r="K67" s="600"/>
      <c r="L67" s="600"/>
      <c r="M67" s="600"/>
      <c r="N67" s="600"/>
      <c r="O67" s="600"/>
      <c r="P67" s="600"/>
      <c r="Q67" s="600"/>
      <c r="R67" s="600"/>
      <c r="S67" s="600"/>
      <c r="T67" s="600"/>
      <c r="U67" s="600"/>
      <c r="V67" s="600"/>
      <c r="W67" s="600"/>
      <c r="X67" s="600"/>
      <c r="Y67" s="600"/>
      <c r="Z67" s="600"/>
      <c r="AA67" s="600"/>
      <c r="AB67" s="600"/>
      <c r="AC67" s="600"/>
      <c r="AD67" s="600"/>
      <c r="AE67" s="600"/>
      <c r="AF67" s="600"/>
      <c r="AG67" s="600"/>
      <c r="AH67" s="600"/>
      <c r="AI67" s="600"/>
      <c r="AJ67" s="601"/>
      <c r="AK67" s="690"/>
      <c r="AL67" s="690"/>
      <c r="AM67" s="690"/>
      <c r="AN67" s="690"/>
      <c r="AO67" s="690"/>
      <c r="AP67" s="690"/>
      <c r="AQ67" s="690"/>
      <c r="AR67" s="691"/>
      <c r="AS67" s="14"/>
    </row>
    <row r="68" spans="1:45" hidden="1">
      <c r="A68" s="532"/>
      <c r="B68" s="533"/>
      <c r="C68" s="533"/>
      <c r="D68" s="606" t="s">
        <v>358</v>
      </c>
      <c r="E68" s="607"/>
      <c r="F68" s="607"/>
      <c r="G68" s="607"/>
      <c r="H68" s="607"/>
      <c r="I68" s="607"/>
      <c r="J68" s="607"/>
      <c r="K68" s="607"/>
      <c r="L68" s="607"/>
      <c r="M68" s="607"/>
      <c r="N68" s="607"/>
      <c r="O68" s="607"/>
      <c r="P68" s="607"/>
      <c r="Q68" s="607"/>
      <c r="R68" s="607"/>
      <c r="S68" s="607"/>
      <c r="T68" s="607"/>
      <c r="U68" s="607"/>
      <c r="V68" s="607"/>
      <c r="W68" s="607"/>
      <c r="X68" s="607"/>
      <c r="Y68" s="607"/>
      <c r="Z68" s="607"/>
      <c r="AA68" s="607"/>
      <c r="AB68" s="607"/>
      <c r="AC68" s="607"/>
      <c r="AD68" s="607"/>
      <c r="AE68" s="607"/>
      <c r="AF68" s="607"/>
      <c r="AG68" s="607"/>
      <c r="AH68" s="607"/>
      <c r="AI68" s="607"/>
      <c r="AJ68" s="608"/>
      <c r="AK68" s="692"/>
      <c r="AL68" s="692"/>
      <c r="AM68" s="692"/>
      <c r="AN68" s="692"/>
      <c r="AO68" s="692"/>
      <c r="AP68" s="692"/>
      <c r="AQ68" s="692"/>
      <c r="AR68" s="693"/>
      <c r="AS68" s="14"/>
    </row>
    <row r="69" spans="1:45" hidden="1">
      <c r="A69" s="529"/>
      <c r="B69" s="530"/>
      <c r="C69" s="530"/>
      <c r="D69" s="599" t="s">
        <v>359</v>
      </c>
      <c r="E69" s="600"/>
      <c r="F69" s="600"/>
      <c r="G69" s="600"/>
      <c r="H69" s="600"/>
      <c r="I69" s="600"/>
      <c r="J69" s="600"/>
      <c r="K69" s="600"/>
      <c r="L69" s="600"/>
      <c r="M69" s="600"/>
      <c r="N69" s="600"/>
      <c r="O69" s="600"/>
      <c r="P69" s="600"/>
      <c r="Q69" s="600"/>
      <c r="R69" s="600"/>
      <c r="S69" s="600"/>
      <c r="T69" s="600"/>
      <c r="U69" s="600"/>
      <c r="V69" s="600"/>
      <c r="W69" s="600"/>
      <c r="X69" s="600"/>
      <c r="Y69" s="600"/>
      <c r="Z69" s="600"/>
      <c r="AA69" s="600"/>
      <c r="AB69" s="600"/>
      <c r="AC69" s="600"/>
      <c r="AD69" s="600"/>
      <c r="AE69" s="600"/>
      <c r="AF69" s="600"/>
      <c r="AG69" s="600"/>
      <c r="AH69" s="600"/>
      <c r="AI69" s="600"/>
      <c r="AJ69" s="601"/>
      <c r="AK69" s="690"/>
      <c r="AL69" s="690"/>
      <c r="AM69" s="690"/>
      <c r="AN69" s="690"/>
      <c r="AO69" s="690"/>
      <c r="AP69" s="690"/>
      <c r="AQ69" s="690"/>
      <c r="AR69" s="691"/>
      <c r="AS69" s="14"/>
    </row>
    <row r="70" spans="1:45" hidden="1">
      <c r="A70" s="532"/>
      <c r="B70" s="533"/>
      <c r="C70" s="533"/>
      <c r="D70" s="606" t="s">
        <v>360</v>
      </c>
      <c r="E70" s="607"/>
      <c r="F70" s="607"/>
      <c r="G70" s="607"/>
      <c r="H70" s="607"/>
      <c r="I70" s="607"/>
      <c r="J70" s="607"/>
      <c r="K70" s="607"/>
      <c r="L70" s="607"/>
      <c r="M70" s="607"/>
      <c r="N70" s="607"/>
      <c r="O70" s="607"/>
      <c r="P70" s="607"/>
      <c r="Q70" s="607"/>
      <c r="R70" s="607"/>
      <c r="S70" s="607"/>
      <c r="T70" s="607"/>
      <c r="U70" s="607"/>
      <c r="V70" s="607"/>
      <c r="W70" s="607"/>
      <c r="X70" s="607"/>
      <c r="Y70" s="607"/>
      <c r="Z70" s="607"/>
      <c r="AA70" s="607"/>
      <c r="AB70" s="607"/>
      <c r="AC70" s="607"/>
      <c r="AD70" s="607"/>
      <c r="AE70" s="607"/>
      <c r="AF70" s="607"/>
      <c r="AG70" s="607"/>
      <c r="AH70" s="607"/>
      <c r="AI70" s="607"/>
      <c r="AJ70" s="608"/>
      <c r="AK70" s="692"/>
      <c r="AL70" s="692"/>
      <c r="AM70" s="692"/>
      <c r="AN70" s="692"/>
      <c r="AO70" s="692"/>
      <c r="AP70" s="692"/>
      <c r="AQ70" s="692"/>
      <c r="AR70" s="693"/>
      <c r="AS70" s="14"/>
    </row>
    <row r="71" spans="1:45" hidden="1">
      <c r="A71" s="577"/>
      <c r="B71" s="567"/>
      <c r="C71" s="568"/>
      <c r="D71" s="606" t="s">
        <v>361</v>
      </c>
      <c r="E71" s="607"/>
      <c r="F71" s="607"/>
      <c r="G71" s="607"/>
      <c r="H71" s="607"/>
      <c r="I71" s="607"/>
      <c r="J71" s="607"/>
      <c r="K71" s="607"/>
      <c r="L71" s="607"/>
      <c r="M71" s="607"/>
      <c r="N71" s="607"/>
      <c r="O71" s="607"/>
      <c r="P71" s="607"/>
      <c r="Q71" s="607"/>
      <c r="R71" s="607"/>
      <c r="S71" s="607"/>
      <c r="T71" s="607"/>
      <c r="U71" s="607"/>
      <c r="V71" s="607"/>
      <c r="W71" s="607"/>
      <c r="X71" s="607"/>
      <c r="Y71" s="607"/>
      <c r="Z71" s="607"/>
      <c r="AA71" s="607"/>
      <c r="AB71" s="607"/>
      <c r="AC71" s="607"/>
      <c r="AD71" s="607"/>
      <c r="AE71" s="607"/>
      <c r="AF71" s="607"/>
      <c r="AG71" s="607"/>
      <c r="AH71" s="607"/>
      <c r="AI71" s="607"/>
      <c r="AJ71" s="608"/>
      <c r="AK71" s="698"/>
      <c r="AL71" s="698"/>
      <c r="AM71" s="698"/>
      <c r="AN71" s="698"/>
      <c r="AO71" s="698"/>
      <c r="AP71" s="698"/>
      <c r="AQ71" s="698"/>
      <c r="AR71" s="698"/>
      <c r="AS71" s="14"/>
    </row>
    <row r="72" spans="1:45" hidden="1">
      <c r="A72" s="577"/>
      <c r="B72" s="567"/>
      <c r="C72" s="568"/>
      <c r="D72" s="623" t="s">
        <v>362</v>
      </c>
      <c r="E72" s="624"/>
      <c r="F72" s="624"/>
      <c r="G72" s="624"/>
      <c r="H72" s="624"/>
      <c r="I72" s="624"/>
      <c r="J72" s="624"/>
      <c r="K72" s="624"/>
      <c r="L72" s="624"/>
      <c r="M72" s="624"/>
      <c r="N72" s="624"/>
      <c r="O72" s="624"/>
      <c r="P72" s="624"/>
      <c r="Q72" s="624"/>
      <c r="R72" s="624"/>
      <c r="S72" s="624"/>
      <c r="T72" s="624"/>
      <c r="U72" s="624"/>
      <c r="V72" s="624"/>
      <c r="W72" s="624"/>
      <c r="X72" s="624"/>
      <c r="Y72" s="624"/>
      <c r="Z72" s="624"/>
      <c r="AA72" s="624"/>
      <c r="AB72" s="624"/>
      <c r="AC72" s="624"/>
      <c r="AD72" s="624"/>
      <c r="AE72" s="624"/>
      <c r="AF72" s="624"/>
      <c r="AG72" s="624"/>
      <c r="AH72" s="624"/>
      <c r="AI72" s="624"/>
      <c r="AJ72" s="625"/>
      <c r="AK72" s="698"/>
      <c r="AL72" s="698"/>
      <c r="AM72" s="698"/>
      <c r="AN72" s="698"/>
      <c r="AO72" s="698"/>
      <c r="AP72" s="698"/>
      <c r="AQ72" s="698"/>
      <c r="AR72" s="698"/>
      <c r="AS72" s="14"/>
    </row>
    <row r="73" spans="1:45" hidden="1">
      <c r="A73" s="577"/>
      <c r="B73" s="567"/>
      <c r="C73" s="568"/>
      <c r="D73" s="619" t="s">
        <v>363</v>
      </c>
      <c r="E73" s="620"/>
      <c r="F73" s="620"/>
      <c r="G73" s="620"/>
      <c r="H73" s="620"/>
      <c r="I73" s="620"/>
      <c r="J73" s="620"/>
      <c r="K73" s="620"/>
      <c r="L73" s="620"/>
      <c r="M73" s="620"/>
      <c r="N73" s="620"/>
      <c r="O73" s="620"/>
      <c r="P73" s="620"/>
      <c r="Q73" s="620"/>
      <c r="R73" s="620"/>
      <c r="S73" s="620"/>
      <c r="T73" s="620"/>
      <c r="U73" s="620"/>
      <c r="V73" s="620"/>
      <c r="W73" s="620"/>
      <c r="X73" s="620"/>
      <c r="Y73" s="620"/>
      <c r="Z73" s="620"/>
      <c r="AA73" s="620"/>
      <c r="AB73" s="620"/>
      <c r="AC73" s="620"/>
      <c r="AD73" s="620"/>
      <c r="AE73" s="620"/>
      <c r="AF73" s="620"/>
      <c r="AG73" s="620"/>
      <c r="AH73" s="620"/>
      <c r="AI73" s="620"/>
      <c r="AJ73" s="621"/>
      <c r="AK73" s="698"/>
      <c r="AL73" s="698"/>
      <c r="AM73" s="698"/>
      <c r="AN73" s="698"/>
      <c r="AO73" s="698"/>
      <c r="AP73" s="698"/>
      <c r="AQ73" s="698"/>
      <c r="AR73" s="698"/>
      <c r="AS73" s="257"/>
    </row>
    <row r="74" spans="1:45" hidden="1">
      <c r="A74" s="577"/>
      <c r="B74" s="567"/>
      <c r="C74" s="568"/>
      <c r="D74" s="619" t="s">
        <v>364</v>
      </c>
      <c r="E74" s="620"/>
      <c r="F74" s="620"/>
      <c r="G74" s="620"/>
      <c r="H74" s="620"/>
      <c r="I74" s="620"/>
      <c r="J74" s="620"/>
      <c r="K74" s="620"/>
      <c r="L74" s="620"/>
      <c r="M74" s="620"/>
      <c r="N74" s="620"/>
      <c r="O74" s="620"/>
      <c r="P74" s="620"/>
      <c r="Q74" s="620"/>
      <c r="R74" s="620"/>
      <c r="S74" s="620"/>
      <c r="T74" s="620"/>
      <c r="U74" s="620"/>
      <c r="V74" s="620"/>
      <c r="W74" s="620"/>
      <c r="X74" s="620"/>
      <c r="Y74" s="620"/>
      <c r="Z74" s="620"/>
      <c r="AA74" s="620"/>
      <c r="AB74" s="620"/>
      <c r="AC74" s="620"/>
      <c r="AD74" s="620"/>
      <c r="AE74" s="620"/>
      <c r="AF74" s="620"/>
      <c r="AG74" s="620"/>
      <c r="AH74" s="620"/>
      <c r="AI74" s="620"/>
      <c r="AJ74" s="621"/>
      <c r="AK74" s="698"/>
      <c r="AL74" s="698"/>
      <c r="AM74" s="698"/>
      <c r="AN74" s="698"/>
      <c r="AO74" s="698"/>
      <c r="AP74" s="698"/>
      <c r="AQ74" s="698"/>
      <c r="AR74" s="698"/>
      <c r="AS74" s="14"/>
    </row>
    <row r="75" spans="1:45" hidden="1">
      <c r="A75" s="694" t="s">
        <v>33</v>
      </c>
      <c r="B75" s="695"/>
      <c r="C75" s="696"/>
      <c r="D75" s="612" t="s">
        <v>55</v>
      </c>
      <c r="E75" s="613"/>
      <c r="F75" s="613"/>
      <c r="G75" s="613"/>
      <c r="H75" s="613"/>
      <c r="I75" s="613"/>
      <c r="J75" s="613"/>
      <c r="K75" s="613"/>
      <c r="L75" s="613"/>
      <c r="M75" s="613"/>
      <c r="N75" s="613"/>
      <c r="O75" s="613"/>
      <c r="P75" s="613"/>
      <c r="Q75" s="613"/>
      <c r="R75" s="613"/>
      <c r="S75" s="613"/>
      <c r="T75" s="613"/>
      <c r="U75" s="613"/>
      <c r="V75" s="613"/>
      <c r="W75" s="613"/>
      <c r="X75" s="613"/>
      <c r="Y75" s="613"/>
      <c r="Z75" s="613"/>
      <c r="AA75" s="613"/>
      <c r="AB75" s="613"/>
      <c r="AC75" s="613"/>
      <c r="AD75" s="613"/>
      <c r="AE75" s="613"/>
      <c r="AF75" s="613"/>
      <c r="AG75" s="613"/>
      <c r="AH75" s="613"/>
      <c r="AI75" s="613"/>
      <c r="AJ75" s="614"/>
      <c r="AK75" s="697"/>
      <c r="AL75" s="697"/>
      <c r="AM75" s="697"/>
      <c r="AN75" s="697"/>
      <c r="AO75" s="697"/>
      <c r="AP75" s="697"/>
      <c r="AQ75" s="697"/>
      <c r="AR75" s="697"/>
      <c r="AS75" s="14"/>
    </row>
    <row r="76" spans="1:45" hidden="1">
      <c r="A76" s="529"/>
      <c r="B76" s="530"/>
      <c r="C76" s="530"/>
      <c r="D76" s="599" t="s">
        <v>56</v>
      </c>
      <c r="E76" s="600"/>
      <c r="F76" s="600"/>
      <c r="G76" s="600"/>
      <c r="H76" s="600"/>
      <c r="I76" s="600"/>
      <c r="J76" s="600"/>
      <c r="K76" s="600"/>
      <c r="L76" s="600"/>
      <c r="M76" s="600"/>
      <c r="N76" s="600"/>
      <c r="O76" s="600"/>
      <c r="P76" s="600"/>
      <c r="Q76" s="600"/>
      <c r="R76" s="600"/>
      <c r="S76" s="600"/>
      <c r="T76" s="600"/>
      <c r="U76" s="600"/>
      <c r="V76" s="600"/>
      <c r="W76" s="600"/>
      <c r="X76" s="600"/>
      <c r="Y76" s="600"/>
      <c r="Z76" s="600"/>
      <c r="AA76" s="600"/>
      <c r="AB76" s="600"/>
      <c r="AC76" s="600"/>
      <c r="AD76" s="600"/>
      <c r="AE76" s="600"/>
      <c r="AF76" s="600"/>
      <c r="AG76" s="600"/>
      <c r="AH76" s="600"/>
      <c r="AI76" s="600"/>
      <c r="AJ76" s="601"/>
      <c r="AK76" s="690"/>
      <c r="AL76" s="690"/>
      <c r="AM76" s="690"/>
      <c r="AN76" s="690"/>
      <c r="AO76" s="690"/>
      <c r="AP76" s="690"/>
      <c r="AQ76" s="690"/>
      <c r="AR76" s="691"/>
      <c r="AS76" s="14"/>
    </row>
    <row r="77" spans="1:45" hidden="1">
      <c r="A77" s="532"/>
      <c r="B77" s="533"/>
      <c r="C77" s="533"/>
      <c r="D77" s="606" t="s">
        <v>365</v>
      </c>
      <c r="E77" s="607"/>
      <c r="F77" s="607"/>
      <c r="G77" s="607"/>
      <c r="H77" s="607"/>
      <c r="I77" s="607"/>
      <c r="J77" s="607"/>
      <c r="K77" s="607"/>
      <c r="L77" s="607"/>
      <c r="M77" s="607"/>
      <c r="N77" s="607"/>
      <c r="O77" s="607"/>
      <c r="P77" s="607"/>
      <c r="Q77" s="607"/>
      <c r="R77" s="607"/>
      <c r="S77" s="607"/>
      <c r="T77" s="607"/>
      <c r="U77" s="607"/>
      <c r="V77" s="607"/>
      <c r="W77" s="607"/>
      <c r="X77" s="607"/>
      <c r="Y77" s="607"/>
      <c r="Z77" s="607"/>
      <c r="AA77" s="607"/>
      <c r="AB77" s="607"/>
      <c r="AC77" s="607"/>
      <c r="AD77" s="607"/>
      <c r="AE77" s="607"/>
      <c r="AF77" s="607"/>
      <c r="AG77" s="607"/>
      <c r="AH77" s="607"/>
      <c r="AI77" s="607"/>
      <c r="AJ77" s="608"/>
      <c r="AK77" s="692"/>
      <c r="AL77" s="692"/>
      <c r="AM77" s="692"/>
      <c r="AN77" s="692"/>
      <c r="AO77" s="692"/>
      <c r="AP77" s="692"/>
      <c r="AQ77" s="692"/>
      <c r="AR77" s="693"/>
      <c r="AS77" s="14"/>
    </row>
    <row r="78" spans="1:45" hidden="1">
      <c r="A78" s="529"/>
      <c r="B78" s="530"/>
      <c r="C78" s="530"/>
      <c r="D78" s="599" t="s">
        <v>366</v>
      </c>
      <c r="E78" s="600"/>
      <c r="F78" s="600"/>
      <c r="G78" s="600"/>
      <c r="H78" s="600"/>
      <c r="I78" s="600"/>
      <c r="J78" s="600"/>
      <c r="K78" s="600"/>
      <c r="L78" s="600"/>
      <c r="M78" s="600"/>
      <c r="N78" s="600"/>
      <c r="O78" s="600"/>
      <c r="P78" s="600"/>
      <c r="Q78" s="600"/>
      <c r="R78" s="600"/>
      <c r="S78" s="600"/>
      <c r="T78" s="600"/>
      <c r="U78" s="600"/>
      <c r="V78" s="600"/>
      <c r="W78" s="600"/>
      <c r="X78" s="600"/>
      <c r="Y78" s="600"/>
      <c r="Z78" s="600"/>
      <c r="AA78" s="600"/>
      <c r="AB78" s="600"/>
      <c r="AC78" s="600"/>
      <c r="AD78" s="600"/>
      <c r="AE78" s="600"/>
      <c r="AF78" s="600"/>
      <c r="AG78" s="600"/>
      <c r="AH78" s="600"/>
      <c r="AI78" s="600"/>
      <c r="AJ78" s="601"/>
      <c r="AK78" s="690"/>
      <c r="AL78" s="690"/>
      <c r="AM78" s="690"/>
      <c r="AN78" s="690"/>
      <c r="AO78" s="690"/>
      <c r="AP78" s="690"/>
      <c r="AQ78" s="690"/>
      <c r="AR78" s="691"/>
      <c r="AS78" s="14"/>
    </row>
    <row r="79" spans="1:45" hidden="1">
      <c r="A79" s="532"/>
      <c r="B79" s="533"/>
      <c r="C79" s="533"/>
      <c r="D79" s="606" t="s">
        <v>367</v>
      </c>
      <c r="E79" s="607"/>
      <c r="F79" s="607"/>
      <c r="G79" s="607"/>
      <c r="H79" s="607"/>
      <c r="I79" s="607"/>
      <c r="J79" s="607"/>
      <c r="K79" s="607"/>
      <c r="L79" s="607"/>
      <c r="M79" s="607"/>
      <c r="N79" s="607"/>
      <c r="O79" s="607"/>
      <c r="P79" s="607"/>
      <c r="Q79" s="607"/>
      <c r="R79" s="607"/>
      <c r="S79" s="607"/>
      <c r="T79" s="607"/>
      <c r="U79" s="607"/>
      <c r="V79" s="607"/>
      <c r="W79" s="607"/>
      <c r="X79" s="607"/>
      <c r="Y79" s="607"/>
      <c r="Z79" s="607"/>
      <c r="AA79" s="607"/>
      <c r="AB79" s="607"/>
      <c r="AC79" s="607"/>
      <c r="AD79" s="607"/>
      <c r="AE79" s="607"/>
      <c r="AF79" s="607"/>
      <c r="AG79" s="607"/>
      <c r="AH79" s="607"/>
      <c r="AI79" s="607"/>
      <c r="AJ79" s="608"/>
      <c r="AK79" s="692"/>
      <c r="AL79" s="692"/>
      <c r="AM79" s="692"/>
      <c r="AN79" s="692"/>
      <c r="AO79" s="692"/>
      <c r="AP79" s="692"/>
      <c r="AQ79" s="692"/>
      <c r="AR79" s="693"/>
      <c r="AS79" s="14"/>
    </row>
    <row r="80" spans="1:45" hidden="1"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</row>
    <row r="81" spans="1:47" hidden="1"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516" t="s">
        <v>326</v>
      </c>
      <c r="AO81" s="516"/>
      <c r="AP81" s="516"/>
      <c r="AQ81" s="516"/>
      <c r="AR81" s="516"/>
      <c r="AS81" s="516"/>
    </row>
    <row r="82" spans="1:47" hidden="1">
      <c r="A82" s="517" t="s">
        <v>338</v>
      </c>
      <c r="B82" s="517"/>
      <c r="C82" s="517"/>
      <c r="D82" s="517"/>
      <c r="E82" s="517"/>
      <c r="F82" s="517"/>
      <c r="G82" s="517"/>
      <c r="H82" s="517"/>
      <c r="I82" s="517"/>
      <c r="J82" s="517"/>
      <c r="K82" s="517"/>
      <c r="L82" s="517"/>
      <c r="M82" s="517"/>
      <c r="N82" s="517"/>
      <c r="O82" s="517"/>
      <c r="P82" s="517"/>
      <c r="Q82" s="517"/>
      <c r="R82" s="517"/>
      <c r="S82" s="517"/>
      <c r="T82" s="517"/>
      <c r="U82" s="517"/>
      <c r="V82" s="517"/>
      <c r="W82" s="517"/>
      <c r="X82" s="517"/>
      <c r="Y82" s="517"/>
      <c r="Z82" s="517"/>
      <c r="AA82" s="517"/>
      <c r="AB82" s="517"/>
      <c r="AC82" s="517"/>
      <c r="AD82" s="517"/>
      <c r="AE82" s="517"/>
      <c r="AF82" s="517"/>
      <c r="AG82" s="517"/>
      <c r="AH82" s="517"/>
      <c r="AI82" s="517"/>
      <c r="AJ82" s="517"/>
      <c r="AK82" s="517"/>
      <c r="AL82" s="517"/>
      <c r="AM82" s="517"/>
      <c r="AN82" s="517"/>
      <c r="AO82" s="517"/>
      <c r="AP82" s="517"/>
      <c r="AQ82" s="517"/>
      <c r="AR82" s="517"/>
      <c r="AS82" s="517"/>
    </row>
    <row r="83" spans="1:47" hidden="1">
      <c r="A83" s="594" t="s">
        <v>39</v>
      </c>
      <c r="B83" s="594"/>
      <c r="C83" s="594"/>
      <c r="D83" s="594"/>
      <c r="E83" s="594"/>
      <c r="F83" s="594"/>
      <c r="G83" s="594"/>
      <c r="H83" s="594"/>
      <c r="I83" s="594"/>
      <c r="J83" s="594"/>
      <c r="K83" s="594"/>
      <c r="L83" s="594"/>
      <c r="M83" s="594"/>
      <c r="N83" s="594"/>
      <c r="O83" s="594"/>
      <c r="P83" s="594"/>
      <c r="Q83" s="594"/>
      <c r="R83" s="594"/>
      <c r="S83" s="594"/>
      <c r="T83" s="594"/>
      <c r="U83" s="594"/>
      <c r="V83" s="594"/>
      <c r="W83" s="594"/>
      <c r="X83" s="594"/>
      <c r="Y83" s="594"/>
      <c r="Z83" s="594"/>
      <c r="AA83" s="594"/>
      <c r="AB83" s="594"/>
      <c r="AC83" s="594"/>
      <c r="AD83" s="594"/>
      <c r="AE83" s="594"/>
      <c r="AF83" s="594"/>
      <c r="AG83" s="594"/>
      <c r="AH83" s="594"/>
      <c r="AI83" s="594"/>
      <c r="AJ83" s="594"/>
      <c r="AK83" s="594"/>
      <c r="AL83" s="594"/>
      <c r="AM83" s="594"/>
      <c r="AN83" s="594"/>
      <c r="AO83" s="594"/>
      <c r="AP83" s="594"/>
      <c r="AQ83" s="594"/>
      <c r="AR83" s="594"/>
      <c r="AS83" s="594"/>
    </row>
    <row r="84" spans="1:47" ht="12.75" hidden="1" customHeight="1">
      <c r="A84" s="519" t="s">
        <v>23</v>
      </c>
      <c r="B84" s="519"/>
      <c r="C84" s="519"/>
      <c r="D84" s="519"/>
      <c r="E84" s="519"/>
      <c r="F84" s="519"/>
      <c r="G84" s="519"/>
      <c r="H84" s="519"/>
      <c r="I84" s="519"/>
      <c r="J84" s="587" t="s">
        <v>40</v>
      </c>
      <c r="K84" s="587"/>
      <c r="L84" s="587"/>
      <c r="M84" s="587" t="s">
        <v>41</v>
      </c>
      <c r="N84" s="587"/>
      <c r="O84" s="587"/>
      <c r="P84" s="586" t="s">
        <v>79</v>
      </c>
      <c r="Q84" s="586"/>
      <c r="R84" s="586"/>
      <c r="S84" s="586"/>
      <c r="T84" s="586"/>
      <c r="U84" s="586"/>
      <c r="V84" s="586"/>
      <c r="W84" s="586"/>
      <c r="X84" s="586"/>
      <c r="Y84" s="586"/>
      <c r="Z84" s="586"/>
      <c r="AA84" s="586"/>
      <c r="AB84" s="586"/>
      <c r="AC84" s="586"/>
      <c r="AD84" s="586"/>
      <c r="AE84" s="586"/>
      <c r="AF84" s="586"/>
      <c r="AG84" s="586"/>
      <c r="AH84" s="586"/>
      <c r="AI84" s="586"/>
      <c r="AJ84" s="586"/>
      <c r="AK84" s="586"/>
      <c r="AL84" s="586"/>
      <c r="AM84" s="586"/>
      <c r="AN84" s="586"/>
      <c r="AO84" s="586"/>
      <c r="AP84" s="586"/>
      <c r="AQ84" s="586"/>
      <c r="AR84" s="586"/>
      <c r="AS84" s="586"/>
    </row>
    <row r="85" spans="1:47" ht="12.75" hidden="1" customHeight="1">
      <c r="A85" s="519"/>
      <c r="B85" s="519"/>
      <c r="C85" s="519"/>
      <c r="D85" s="519"/>
      <c r="E85" s="519"/>
      <c r="F85" s="519"/>
      <c r="G85" s="519"/>
      <c r="H85" s="519"/>
      <c r="I85" s="519"/>
      <c r="J85" s="587"/>
      <c r="K85" s="587"/>
      <c r="L85" s="587"/>
      <c r="M85" s="587"/>
      <c r="N85" s="587"/>
      <c r="O85" s="587"/>
      <c r="P85" s="586" t="s">
        <v>42</v>
      </c>
      <c r="Q85" s="586"/>
      <c r="R85" s="586"/>
      <c r="S85" s="586"/>
      <c r="T85" s="586"/>
      <c r="U85" s="586" t="s">
        <v>28</v>
      </c>
      <c r="V85" s="586"/>
      <c r="W85" s="586"/>
      <c r="X85" s="586"/>
      <c r="Y85" s="586"/>
      <c r="Z85" s="586"/>
      <c r="AA85" s="586"/>
      <c r="AB85" s="586"/>
      <c r="AC85" s="586"/>
      <c r="AD85" s="586"/>
      <c r="AE85" s="586"/>
      <c r="AF85" s="586"/>
      <c r="AG85" s="586"/>
      <c r="AH85" s="586"/>
      <c r="AI85" s="586"/>
      <c r="AJ85" s="586"/>
      <c r="AK85" s="586"/>
      <c r="AL85" s="586"/>
      <c r="AM85" s="586"/>
      <c r="AN85" s="586"/>
      <c r="AO85" s="586"/>
      <c r="AP85" s="586"/>
      <c r="AQ85" s="586"/>
      <c r="AR85" s="586"/>
      <c r="AS85" s="586"/>
    </row>
    <row r="86" spans="1:47" ht="79.5" hidden="1" customHeight="1">
      <c r="A86" s="519"/>
      <c r="B86" s="519"/>
      <c r="C86" s="519"/>
      <c r="D86" s="519"/>
      <c r="E86" s="519"/>
      <c r="F86" s="519"/>
      <c r="G86" s="519"/>
      <c r="H86" s="519"/>
      <c r="I86" s="519"/>
      <c r="J86" s="587"/>
      <c r="K86" s="587"/>
      <c r="L86" s="587"/>
      <c r="M86" s="587"/>
      <c r="N86" s="587"/>
      <c r="O86" s="587"/>
      <c r="P86" s="586"/>
      <c r="Q86" s="586"/>
      <c r="R86" s="586"/>
      <c r="S86" s="586"/>
      <c r="T86" s="586"/>
      <c r="U86" s="587" t="s">
        <v>325</v>
      </c>
      <c r="V86" s="587"/>
      <c r="W86" s="587"/>
      <c r="X86" s="587"/>
      <c r="Y86" s="587"/>
      <c r="Z86" s="587" t="s">
        <v>43</v>
      </c>
      <c r="AA86" s="587"/>
      <c r="AB86" s="587"/>
      <c r="AC86" s="587"/>
      <c r="AD86" s="587" t="s">
        <v>44</v>
      </c>
      <c r="AE86" s="587"/>
      <c r="AF86" s="587"/>
      <c r="AG86" s="587"/>
      <c r="AH86" s="587" t="s">
        <v>45</v>
      </c>
      <c r="AI86" s="587"/>
      <c r="AJ86" s="587"/>
      <c r="AK86" s="587"/>
      <c r="AL86" s="587" t="s">
        <v>46</v>
      </c>
      <c r="AM86" s="587"/>
      <c r="AN86" s="587"/>
      <c r="AO86" s="587"/>
      <c r="AP86" s="587"/>
      <c r="AQ86" s="587"/>
      <c r="AR86" s="587"/>
      <c r="AS86" s="587"/>
    </row>
    <row r="87" spans="1:47" ht="32.25" hidden="1" customHeight="1">
      <c r="A87" s="519"/>
      <c r="B87" s="519"/>
      <c r="C87" s="519"/>
      <c r="D87" s="519"/>
      <c r="E87" s="519"/>
      <c r="F87" s="519"/>
      <c r="G87" s="519"/>
      <c r="H87" s="519"/>
      <c r="I87" s="519"/>
      <c r="J87" s="587"/>
      <c r="K87" s="587"/>
      <c r="L87" s="587"/>
      <c r="M87" s="587"/>
      <c r="N87" s="587"/>
      <c r="O87" s="587"/>
      <c r="P87" s="586"/>
      <c r="Q87" s="586"/>
      <c r="R87" s="586"/>
      <c r="S87" s="586"/>
      <c r="T87" s="586"/>
      <c r="U87" s="587"/>
      <c r="V87" s="587"/>
      <c r="W87" s="587"/>
      <c r="X87" s="587"/>
      <c r="Y87" s="587"/>
      <c r="Z87" s="587"/>
      <c r="AA87" s="587"/>
      <c r="AB87" s="587"/>
      <c r="AC87" s="587"/>
      <c r="AD87" s="587"/>
      <c r="AE87" s="587"/>
      <c r="AF87" s="587"/>
      <c r="AG87" s="587"/>
      <c r="AH87" s="587"/>
      <c r="AI87" s="587"/>
      <c r="AJ87" s="587"/>
      <c r="AK87" s="587"/>
      <c r="AL87" s="587" t="s">
        <v>42</v>
      </c>
      <c r="AM87" s="587"/>
      <c r="AN87" s="587"/>
      <c r="AO87" s="587"/>
      <c r="AP87" s="587" t="s">
        <v>47</v>
      </c>
      <c r="AQ87" s="587"/>
      <c r="AR87" s="587"/>
      <c r="AS87" s="587"/>
    </row>
    <row r="88" spans="1:47" ht="16.149999999999999" hidden="1" customHeight="1">
      <c r="A88" s="579">
        <v>1</v>
      </c>
      <c r="B88" s="580"/>
      <c r="C88" s="580"/>
      <c r="D88" s="580"/>
      <c r="E88" s="580"/>
      <c r="F88" s="580"/>
      <c r="G88" s="580"/>
      <c r="H88" s="580"/>
      <c r="I88" s="581"/>
      <c r="J88" s="579">
        <v>2</v>
      </c>
      <c r="K88" s="580"/>
      <c r="L88" s="580"/>
      <c r="M88" s="580">
        <v>3</v>
      </c>
      <c r="N88" s="580"/>
      <c r="O88" s="580"/>
      <c r="P88" s="580">
        <v>4</v>
      </c>
      <c r="Q88" s="580"/>
      <c r="R88" s="580"/>
      <c r="S88" s="580"/>
      <c r="T88" s="580"/>
      <c r="U88" s="580">
        <v>5</v>
      </c>
      <c r="V88" s="580"/>
      <c r="W88" s="580"/>
      <c r="X88" s="580"/>
      <c r="Y88" s="581"/>
      <c r="Z88" s="579">
        <v>6</v>
      </c>
      <c r="AA88" s="580"/>
      <c r="AB88" s="580"/>
      <c r="AC88" s="581"/>
      <c r="AD88" s="579">
        <v>7</v>
      </c>
      <c r="AE88" s="580"/>
      <c r="AF88" s="580"/>
      <c r="AG88" s="581"/>
      <c r="AH88" s="579">
        <v>8</v>
      </c>
      <c r="AI88" s="580"/>
      <c r="AJ88" s="580"/>
      <c r="AK88" s="581"/>
      <c r="AL88" s="579">
        <v>9</v>
      </c>
      <c r="AM88" s="580"/>
      <c r="AN88" s="580"/>
      <c r="AO88" s="581"/>
      <c r="AP88" s="579">
        <v>10</v>
      </c>
      <c r="AQ88" s="580"/>
      <c r="AR88" s="580"/>
      <c r="AS88" s="581"/>
    </row>
    <row r="89" spans="1:47" s="2" customFormat="1" ht="16.149999999999999" hidden="1" customHeight="1">
      <c r="A89" s="582">
        <v>2017</v>
      </c>
      <c r="B89" s="583"/>
      <c r="C89" s="583"/>
      <c r="D89" s="583"/>
      <c r="E89" s="583"/>
      <c r="F89" s="583"/>
      <c r="G89" s="583"/>
      <c r="H89" s="583"/>
      <c r="I89" s="583"/>
      <c r="J89" s="583"/>
      <c r="K89" s="583"/>
      <c r="L89" s="583"/>
      <c r="M89" s="583"/>
      <c r="N89" s="583"/>
      <c r="O89" s="583"/>
      <c r="P89" s="583"/>
      <c r="Q89" s="583"/>
      <c r="R89" s="583"/>
      <c r="S89" s="583"/>
      <c r="T89" s="583"/>
      <c r="U89" s="583"/>
      <c r="V89" s="583"/>
      <c r="W89" s="583"/>
      <c r="X89" s="583"/>
      <c r="Y89" s="583"/>
      <c r="Z89" s="583"/>
      <c r="AA89" s="583"/>
      <c r="AB89" s="583"/>
      <c r="AC89" s="583"/>
      <c r="AD89" s="583"/>
      <c r="AE89" s="583"/>
      <c r="AF89" s="583"/>
      <c r="AG89" s="583"/>
      <c r="AH89" s="583"/>
      <c r="AI89" s="583"/>
      <c r="AJ89" s="583"/>
      <c r="AK89" s="583"/>
      <c r="AL89" s="583"/>
      <c r="AM89" s="583"/>
      <c r="AN89" s="583"/>
      <c r="AO89" s="583"/>
      <c r="AP89" s="583"/>
      <c r="AQ89" s="583"/>
      <c r="AR89" s="583"/>
      <c r="AS89" s="584"/>
    </row>
    <row r="90" spans="1:47" hidden="1">
      <c r="A90" s="551" t="s">
        <v>48</v>
      </c>
      <c r="B90" s="552"/>
      <c r="C90" s="552"/>
      <c r="D90" s="552"/>
      <c r="E90" s="552"/>
      <c r="F90" s="552"/>
      <c r="G90" s="552"/>
      <c r="H90" s="552"/>
      <c r="I90" s="553"/>
      <c r="J90" s="513">
        <v>100</v>
      </c>
      <c r="K90" s="513"/>
      <c r="L90" s="513"/>
      <c r="M90" s="585" t="s">
        <v>49</v>
      </c>
      <c r="N90" s="585"/>
      <c r="O90" s="585"/>
      <c r="P90" s="578">
        <f>P91+P93+P97+P98+P99+P100+P101</f>
        <v>0</v>
      </c>
      <c r="Q90" s="578"/>
      <c r="R90" s="578"/>
      <c r="S90" s="578"/>
      <c r="T90" s="578"/>
      <c r="U90" s="578">
        <f>U93</f>
        <v>0</v>
      </c>
      <c r="V90" s="578"/>
      <c r="W90" s="578"/>
      <c r="X90" s="578"/>
      <c r="Y90" s="578"/>
      <c r="Z90" s="578">
        <f>Z99</f>
        <v>0</v>
      </c>
      <c r="AA90" s="578"/>
      <c r="AB90" s="578"/>
      <c r="AC90" s="578"/>
      <c r="AD90" s="578">
        <f>AD99</f>
        <v>0</v>
      </c>
      <c r="AE90" s="578"/>
      <c r="AF90" s="578"/>
      <c r="AG90" s="578"/>
      <c r="AH90" s="501">
        <f>AH93</f>
        <v>0</v>
      </c>
      <c r="AI90" s="501"/>
      <c r="AJ90" s="501"/>
      <c r="AK90" s="501"/>
      <c r="AL90" s="501">
        <f>AL93+AL97+AL98+AL100</f>
        <v>0</v>
      </c>
      <c r="AM90" s="501"/>
      <c r="AN90" s="501"/>
      <c r="AO90" s="501"/>
      <c r="AP90" s="501">
        <f>AP93+AP100</f>
        <v>0</v>
      </c>
      <c r="AQ90" s="501"/>
      <c r="AR90" s="501"/>
      <c r="AS90" s="501"/>
      <c r="AT90" s="8"/>
      <c r="AU90" s="8"/>
    </row>
    <row r="91" spans="1:47" hidden="1">
      <c r="A91" s="569" t="s">
        <v>287</v>
      </c>
      <c r="B91" s="570"/>
      <c r="C91" s="570"/>
      <c r="D91" s="570"/>
      <c r="E91" s="570"/>
      <c r="F91" s="570"/>
      <c r="G91" s="570"/>
      <c r="H91" s="570"/>
      <c r="I91" s="571"/>
      <c r="J91" s="513">
        <v>110</v>
      </c>
      <c r="K91" s="513"/>
      <c r="L91" s="513"/>
      <c r="M91" s="513">
        <v>120</v>
      </c>
      <c r="N91" s="513"/>
      <c r="O91" s="513"/>
      <c r="P91" s="578">
        <f>AL91</f>
        <v>0</v>
      </c>
      <c r="Q91" s="578"/>
      <c r="R91" s="578"/>
      <c r="S91" s="578"/>
      <c r="T91" s="578"/>
      <c r="U91" s="578" t="s">
        <v>49</v>
      </c>
      <c r="V91" s="578"/>
      <c r="W91" s="578"/>
      <c r="X91" s="578"/>
      <c r="Y91" s="578"/>
      <c r="Z91" s="578" t="s">
        <v>49</v>
      </c>
      <c r="AA91" s="578"/>
      <c r="AB91" s="578"/>
      <c r="AC91" s="578"/>
      <c r="AD91" s="578" t="s">
        <v>49</v>
      </c>
      <c r="AE91" s="578"/>
      <c r="AF91" s="578"/>
      <c r="AG91" s="578"/>
      <c r="AH91" s="501" t="s">
        <v>49</v>
      </c>
      <c r="AI91" s="501"/>
      <c r="AJ91" s="501"/>
      <c r="AK91" s="501"/>
      <c r="AL91" s="501"/>
      <c r="AM91" s="501"/>
      <c r="AN91" s="501"/>
      <c r="AO91" s="501"/>
      <c r="AP91" s="501" t="s">
        <v>49</v>
      </c>
      <c r="AQ91" s="501"/>
      <c r="AR91" s="501"/>
      <c r="AS91" s="501"/>
      <c r="AT91" s="8"/>
      <c r="AU91" s="8"/>
    </row>
    <row r="92" spans="1:47" ht="12.75" hidden="1" customHeight="1">
      <c r="A92" s="563" t="s">
        <v>288</v>
      </c>
      <c r="B92" s="564"/>
      <c r="C92" s="564"/>
      <c r="D92" s="564"/>
      <c r="E92" s="564"/>
      <c r="F92" s="564"/>
      <c r="G92" s="564"/>
      <c r="H92" s="564"/>
      <c r="I92" s="565"/>
      <c r="J92" s="513"/>
      <c r="K92" s="513"/>
      <c r="L92" s="513"/>
      <c r="M92" s="513"/>
      <c r="N92" s="513"/>
      <c r="O92" s="513"/>
      <c r="P92" s="578"/>
      <c r="Q92" s="578"/>
      <c r="R92" s="578"/>
      <c r="S92" s="578"/>
      <c r="T92" s="578"/>
      <c r="U92" s="578"/>
      <c r="V92" s="578"/>
      <c r="W92" s="578"/>
      <c r="X92" s="578"/>
      <c r="Y92" s="578"/>
      <c r="Z92" s="578"/>
      <c r="AA92" s="578"/>
      <c r="AB92" s="578"/>
      <c r="AC92" s="578"/>
      <c r="AD92" s="578"/>
      <c r="AE92" s="578"/>
      <c r="AF92" s="578"/>
      <c r="AG92" s="578"/>
      <c r="AH92" s="501"/>
      <c r="AI92" s="501"/>
      <c r="AJ92" s="501"/>
      <c r="AK92" s="501"/>
      <c r="AL92" s="501"/>
      <c r="AM92" s="501"/>
      <c r="AN92" s="501"/>
      <c r="AO92" s="501"/>
      <c r="AP92" s="501"/>
      <c r="AQ92" s="501"/>
      <c r="AR92" s="501"/>
      <c r="AS92" s="501"/>
      <c r="AT92" s="8"/>
      <c r="AU92" s="8"/>
    </row>
    <row r="93" spans="1:47" ht="12.75" hidden="1" customHeight="1">
      <c r="A93" s="574" t="s">
        <v>289</v>
      </c>
      <c r="B93" s="575"/>
      <c r="C93" s="575"/>
      <c r="D93" s="575"/>
      <c r="E93" s="575"/>
      <c r="F93" s="575"/>
      <c r="G93" s="575"/>
      <c r="H93" s="575"/>
      <c r="I93" s="576"/>
      <c r="J93" s="513">
        <v>120</v>
      </c>
      <c r="K93" s="513"/>
      <c r="L93" s="513"/>
      <c r="M93" s="513">
        <v>130</v>
      </c>
      <c r="N93" s="513"/>
      <c r="O93" s="513"/>
      <c r="P93" s="578">
        <f>P94+P96</f>
        <v>0</v>
      </c>
      <c r="Q93" s="578"/>
      <c r="R93" s="578"/>
      <c r="S93" s="578"/>
      <c r="T93" s="578"/>
      <c r="U93" s="578">
        <f>U94+U96</f>
        <v>0</v>
      </c>
      <c r="V93" s="578"/>
      <c r="W93" s="578"/>
      <c r="X93" s="578"/>
      <c r="Y93" s="578"/>
      <c r="Z93" s="578" t="s">
        <v>49</v>
      </c>
      <c r="AA93" s="578"/>
      <c r="AB93" s="578"/>
      <c r="AC93" s="578"/>
      <c r="AD93" s="578" t="s">
        <v>49</v>
      </c>
      <c r="AE93" s="578"/>
      <c r="AF93" s="578"/>
      <c r="AG93" s="578"/>
      <c r="AH93" s="501">
        <f>AH94+AH96</f>
        <v>0</v>
      </c>
      <c r="AI93" s="501"/>
      <c r="AJ93" s="501"/>
      <c r="AK93" s="501"/>
      <c r="AL93" s="501">
        <f>AL94+AL96</f>
        <v>0</v>
      </c>
      <c r="AM93" s="501"/>
      <c r="AN93" s="501"/>
      <c r="AO93" s="501"/>
      <c r="AP93" s="501">
        <f t="shared" ref="AP93" si="0">AP94+AP96</f>
        <v>0</v>
      </c>
      <c r="AQ93" s="501"/>
      <c r="AR93" s="501"/>
      <c r="AS93" s="501"/>
      <c r="AT93" s="8"/>
      <c r="AU93" s="8"/>
    </row>
    <row r="94" spans="1:47" hidden="1">
      <c r="A94" s="569" t="s">
        <v>290</v>
      </c>
      <c r="B94" s="570"/>
      <c r="C94" s="570"/>
      <c r="D94" s="570"/>
      <c r="E94" s="570"/>
      <c r="F94" s="570"/>
      <c r="G94" s="570"/>
      <c r="H94" s="570"/>
      <c r="I94" s="571"/>
      <c r="J94" s="501"/>
      <c r="K94" s="501"/>
      <c r="L94" s="501"/>
      <c r="M94" s="513">
        <v>130</v>
      </c>
      <c r="N94" s="513"/>
      <c r="O94" s="513"/>
      <c r="P94" s="578">
        <f>U94+AH94+AL94+AP94</f>
        <v>0</v>
      </c>
      <c r="Q94" s="578"/>
      <c r="R94" s="578"/>
      <c r="S94" s="578"/>
      <c r="T94" s="578"/>
      <c r="U94" s="578"/>
      <c r="V94" s="578"/>
      <c r="W94" s="578"/>
      <c r="X94" s="578"/>
      <c r="Y94" s="578"/>
      <c r="Z94" s="578" t="s">
        <v>49</v>
      </c>
      <c r="AA94" s="578"/>
      <c r="AB94" s="578"/>
      <c r="AC94" s="578"/>
      <c r="AD94" s="578" t="s">
        <v>49</v>
      </c>
      <c r="AE94" s="578"/>
      <c r="AF94" s="578"/>
      <c r="AG94" s="578"/>
      <c r="AH94" s="578"/>
      <c r="AI94" s="578"/>
      <c r="AJ94" s="578"/>
      <c r="AK94" s="578"/>
      <c r="AL94" s="501"/>
      <c r="AM94" s="501"/>
      <c r="AN94" s="501"/>
      <c r="AO94" s="501"/>
      <c r="AP94" s="501"/>
      <c r="AQ94" s="501"/>
      <c r="AR94" s="501"/>
      <c r="AS94" s="501"/>
      <c r="AT94" s="8"/>
      <c r="AU94" s="8"/>
    </row>
    <row r="95" spans="1:47" ht="12.75" hidden="1" customHeight="1">
      <c r="A95" s="563" t="s">
        <v>291</v>
      </c>
      <c r="B95" s="564"/>
      <c r="C95" s="564"/>
      <c r="D95" s="564"/>
      <c r="E95" s="564"/>
      <c r="F95" s="564"/>
      <c r="G95" s="564"/>
      <c r="H95" s="564"/>
      <c r="I95" s="565"/>
      <c r="J95" s="501"/>
      <c r="K95" s="501"/>
      <c r="L95" s="501"/>
      <c r="M95" s="513"/>
      <c r="N95" s="513"/>
      <c r="O95" s="513"/>
      <c r="P95" s="578"/>
      <c r="Q95" s="578"/>
      <c r="R95" s="578"/>
      <c r="S95" s="578"/>
      <c r="T95" s="578"/>
      <c r="U95" s="578"/>
      <c r="V95" s="578"/>
      <c r="W95" s="578"/>
      <c r="X95" s="578"/>
      <c r="Y95" s="578"/>
      <c r="Z95" s="578"/>
      <c r="AA95" s="578"/>
      <c r="AB95" s="578"/>
      <c r="AC95" s="578"/>
      <c r="AD95" s="578"/>
      <c r="AE95" s="578"/>
      <c r="AF95" s="578"/>
      <c r="AG95" s="578"/>
      <c r="AH95" s="578"/>
      <c r="AI95" s="578"/>
      <c r="AJ95" s="578"/>
      <c r="AK95" s="578"/>
      <c r="AL95" s="501"/>
      <c r="AM95" s="501"/>
      <c r="AN95" s="501"/>
      <c r="AO95" s="501"/>
      <c r="AP95" s="501"/>
      <c r="AQ95" s="501"/>
      <c r="AR95" s="501"/>
      <c r="AS95" s="501"/>
      <c r="AT95" s="8"/>
      <c r="AU95" s="8"/>
    </row>
    <row r="96" spans="1:47" ht="12.75" hidden="1" customHeight="1">
      <c r="A96" s="574" t="s">
        <v>292</v>
      </c>
      <c r="B96" s="575"/>
      <c r="C96" s="575"/>
      <c r="D96" s="575"/>
      <c r="E96" s="575"/>
      <c r="F96" s="575"/>
      <c r="G96" s="575"/>
      <c r="H96" s="575"/>
      <c r="I96" s="576"/>
      <c r="J96" s="501"/>
      <c r="K96" s="501"/>
      <c r="L96" s="501"/>
      <c r="M96" s="513">
        <v>130</v>
      </c>
      <c r="N96" s="513"/>
      <c r="O96" s="513"/>
      <c r="P96" s="578">
        <f>U96+AH96+AL96+AP96</f>
        <v>0</v>
      </c>
      <c r="Q96" s="578"/>
      <c r="R96" s="578"/>
      <c r="S96" s="578"/>
      <c r="T96" s="578"/>
      <c r="U96" s="515"/>
      <c r="V96" s="515"/>
      <c r="W96" s="515"/>
      <c r="X96" s="515"/>
      <c r="Y96" s="515"/>
      <c r="Z96" s="578">
        <v>73919.100000000006</v>
      </c>
      <c r="AA96" s="578"/>
      <c r="AB96" s="578"/>
      <c r="AC96" s="578"/>
      <c r="AD96" s="578" t="s">
        <v>49</v>
      </c>
      <c r="AE96" s="578"/>
      <c r="AF96" s="578"/>
      <c r="AG96" s="578"/>
      <c r="AH96" s="578"/>
      <c r="AI96" s="578"/>
      <c r="AJ96" s="578"/>
      <c r="AK96" s="578"/>
      <c r="AL96" s="501"/>
      <c r="AM96" s="501"/>
      <c r="AN96" s="501"/>
      <c r="AO96" s="501"/>
      <c r="AP96" s="501"/>
      <c r="AQ96" s="501"/>
      <c r="AR96" s="501"/>
      <c r="AS96" s="501"/>
      <c r="AT96" s="8"/>
      <c r="AU96" s="8"/>
    </row>
    <row r="97" spans="1:47" ht="25.5" hidden="1" customHeight="1">
      <c r="A97" s="574" t="s">
        <v>293</v>
      </c>
      <c r="B97" s="575"/>
      <c r="C97" s="575"/>
      <c r="D97" s="575"/>
      <c r="E97" s="575"/>
      <c r="F97" s="575"/>
      <c r="G97" s="575"/>
      <c r="H97" s="575"/>
      <c r="I97" s="576"/>
      <c r="J97" s="513">
        <v>130</v>
      </c>
      <c r="K97" s="513"/>
      <c r="L97" s="513"/>
      <c r="M97" s="513">
        <v>140</v>
      </c>
      <c r="N97" s="513"/>
      <c r="O97" s="513"/>
      <c r="P97" s="578">
        <f>AL97</f>
        <v>0</v>
      </c>
      <c r="Q97" s="578"/>
      <c r="R97" s="578"/>
      <c r="S97" s="578"/>
      <c r="T97" s="578"/>
      <c r="U97" s="578" t="s">
        <v>49</v>
      </c>
      <c r="V97" s="578"/>
      <c r="W97" s="578"/>
      <c r="X97" s="578"/>
      <c r="Y97" s="578"/>
      <c r="Z97" s="578" t="s">
        <v>49</v>
      </c>
      <c r="AA97" s="578"/>
      <c r="AB97" s="578"/>
      <c r="AC97" s="578"/>
      <c r="AD97" s="578" t="s">
        <v>49</v>
      </c>
      <c r="AE97" s="578"/>
      <c r="AF97" s="578"/>
      <c r="AG97" s="578"/>
      <c r="AH97" s="501" t="s">
        <v>49</v>
      </c>
      <c r="AI97" s="501"/>
      <c r="AJ97" s="501"/>
      <c r="AK97" s="501"/>
      <c r="AL97" s="501"/>
      <c r="AM97" s="501"/>
      <c r="AN97" s="501"/>
      <c r="AO97" s="501"/>
      <c r="AP97" s="501" t="s">
        <v>49</v>
      </c>
      <c r="AQ97" s="501"/>
      <c r="AR97" s="501"/>
      <c r="AS97" s="501"/>
      <c r="AT97" s="8"/>
      <c r="AU97" s="8"/>
    </row>
    <row r="98" spans="1:47" ht="51" hidden="1" customHeight="1">
      <c r="A98" s="574" t="s">
        <v>294</v>
      </c>
      <c r="B98" s="575"/>
      <c r="C98" s="575"/>
      <c r="D98" s="575"/>
      <c r="E98" s="575"/>
      <c r="F98" s="575"/>
      <c r="G98" s="575"/>
      <c r="H98" s="575"/>
      <c r="I98" s="576"/>
      <c r="J98" s="513">
        <v>140</v>
      </c>
      <c r="K98" s="513"/>
      <c r="L98" s="513"/>
      <c r="M98" s="513">
        <v>150</v>
      </c>
      <c r="N98" s="513"/>
      <c r="O98" s="513"/>
      <c r="P98" s="578">
        <f>AL98</f>
        <v>0</v>
      </c>
      <c r="Q98" s="578"/>
      <c r="R98" s="578"/>
      <c r="S98" s="578"/>
      <c r="T98" s="578"/>
      <c r="U98" s="578" t="s">
        <v>49</v>
      </c>
      <c r="V98" s="578"/>
      <c r="W98" s="578"/>
      <c r="X98" s="578"/>
      <c r="Y98" s="578"/>
      <c r="Z98" s="578" t="s">
        <v>49</v>
      </c>
      <c r="AA98" s="578"/>
      <c r="AB98" s="578"/>
      <c r="AC98" s="578"/>
      <c r="AD98" s="578" t="s">
        <v>49</v>
      </c>
      <c r="AE98" s="578"/>
      <c r="AF98" s="578"/>
      <c r="AG98" s="578"/>
      <c r="AH98" s="501" t="s">
        <v>49</v>
      </c>
      <c r="AI98" s="501"/>
      <c r="AJ98" s="501"/>
      <c r="AK98" s="501"/>
      <c r="AL98" s="501"/>
      <c r="AM98" s="501"/>
      <c r="AN98" s="501"/>
      <c r="AO98" s="501"/>
      <c r="AP98" s="501" t="s">
        <v>49</v>
      </c>
      <c r="AQ98" s="501"/>
      <c r="AR98" s="501"/>
      <c r="AS98" s="501"/>
      <c r="AT98" s="8"/>
      <c r="AU98" s="8"/>
    </row>
    <row r="99" spans="1:47" hidden="1">
      <c r="A99" s="574" t="s">
        <v>295</v>
      </c>
      <c r="B99" s="575"/>
      <c r="C99" s="575"/>
      <c r="D99" s="575"/>
      <c r="E99" s="575"/>
      <c r="F99" s="575"/>
      <c r="G99" s="575"/>
      <c r="H99" s="575"/>
      <c r="I99" s="576"/>
      <c r="J99" s="513">
        <v>150</v>
      </c>
      <c r="K99" s="513"/>
      <c r="L99" s="513"/>
      <c r="M99" s="554">
        <v>180</v>
      </c>
      <c r="N99" s="555"/>
      <c r="O99" s="556"/>
      <c r="P99" s="548">
        <f>AD99+Z99</f>
        <v>0</v>
      </c>
      <c r="Q99" s="549"/>
      <c r="R99" s="549"/>
      <c r="S99" s="549"/>
      <c r="T99" s="550"/>
      <c r="U99" s="548" t="s">
        <v>49</v>
      </c>
      <c r="V99" s="549"/>
      <c r="W99" s="549"/>
      <c r="X99" s="549"/>
      <c r="Y99" s="550"/>
      <c r="Z99" s="548"/>
      <c r="AA99" s="549"/>
      <c r="AB99" s="549"/>
      <c r="AC99" s="550"/>
      <c r="AD99" s="548"/>
      <c r="AE99" s="549"/>
      <c r="AF99" s="549"/>
      <c r="AG99" s="550"/>
      <c r="AH99" s="508" t="s">
        <v>49</v>
      </c>
      <c r="AI99" s="509"/>
      <c r="AJ99" s="509"/>
      <c r="AK99" s="510"/>
      <c r="AL99" s="508" t="s">
        <v>49</v>
      </c>
      <c r="AM99" s="509"/>
      <c r="AN99" s="509"/>
      <c r="AO99" s="510"/>
      <c r="AP99" s="508" t="s">
        <v>49</v>
      </c>
      <c r="AQ99" s="509"/>
      <c r="AR99" s="509"/>
      <c r="AS99" s="510"/>
      <c r="AT99" s="8"/>
      <c r="AU99" s="8"/>
    </row>
    <row r="100" spans="1:47" hidden="1">
      <c r="A100" s="574" t="s">
        <v>296</v>
      </c>
      <c r="B100" s="575"/>
      <c r="C100" s="575"/>
      <c r="D100" s="575"/>
      <c r="E100" s="575"/>
      <c r="F100" s="575"/>
      <c r="G100" s="575"/>
      <c r="H100" s="575"/>
      <c r="I100" s="576"/>
      <c r="J100" s="513">
        <v>160</v>
      </c>
      <c r="K100" s="513"/>
      <c r="L100" s="513"/>
      <c r="M100" s="554">
        <v>180</v>
      </c>
      <c r="N100" s="555"/>
      <c r="O100" s="556"/>
      <c r="P100" s="548">
        <f>AL100+AP100</f>
        <v>0</v>
      </c>
      <c r="Q100" s="549"/>
      <c r="R100" s="549"/>
      <c r="S100" s="549"/>
      <c r="T100" s="550"/>
      <c r="U100" s="548" t="s">
        <v>49</v>
      </c>
      <c r="V100" s="549"/>
      <c r="W100" s="549"/>
      <c r="X100" s="549"/>
      <c r="Y100" s="550"/>
      <c r="Z100" s="548" t="s">
        <v>49</v>
      </c>
      <c r="AA100" s="549"/>
      <c r="AB100" s="549"/>
      <c r="AC100" s="550"/>
      <c r="AD100" s="548" t="s">
        <v>49</v>
      </c>
      <c r="AE100" s="549"/>
      <c r="AF100" s="549"/>
      <c r="AG100" s="550"/>
      <c r="AH100" s="508" t="s">
        <v>49</v>
      </c>
      <c r="AI100" s="509"/>
      <c r="AJ100" s="509"/>
      <c r="AK100" s="510"/>
      <c r="AL100" s="508"/>
      <c r="AM100" s="509"/>
      <c r="AN100" s="509"/>
      <c r="AO100" s="510"/>
      <c r="AP100" s="508"/>
      <c r="AQ100" s="509"/>
      <c r="AR100" s="509"/>
      <c r="AS100" s="510"/>
      <c r="AT100" s="8"/>
      <c r="AU100" s="8"/>
    </row>
    <row r="101" spans="1:47" hidden="1">
      <c r="A101" s="574" t="s">
        <v>297</v>
      </c>
      <c r="B101" s="575"/>
      <c r="C101" s="575"/>
      <c r="D101" s="575"/>
      <c r="E101" s="575"/>
      <c r="F101" s="575"/>
      <c r="G101" s="575"/>
      <c r="H101" s="575"/>
      <c r="I101" s="576"/>
      <c r="J101" s="513">
        <v>180</v>
      </c>
      <c r="K101" s="513"/>
      <c r="L101" s="513"/>
      <c r="M101" s="508" t="s">
        <v>49</v>
      </c>
      <c r="N101" s="509"/>
      <c r="O101" s="510"/>
      <c r="P101" s="548">
        <f>P102+P104</f>
        <v>0</v>
      </c>
      <c r="Q101" s="549"/>
      <c r="R101" s="549"/>
      <c r="S101" s="549"/>
      <c r="T101" s="550"/>
      <c r="U101" s="548" t="s">
        <v>49</v>
      </c>
      <c r="V101" s="549"/>
      <c r="W101" s="549"/>
      <c r="X101" s="549"/>
      <c r="Y101" s="550"/>
      <c r="Z101" s="548" t="s">
        <v>49</v>
      </c>
      <c r="AA101" s="549"/>
      <c r="AB101" s="549"/>
      <c r="AC101" s="550"/>
      <c r="AD101" s="548" t="s">
        <v>49</v>
      </c>
      <c r="AE101" s="549"/>
      <c r="AF101" s="549"/>
      <c r="AG101" s="550"/>
      <c r="AH101" s="508" t="s">
        <v>49</v>
      </c>
      <c r="AI101" s="509"/>
      <c r="AJ101" s="509"/>
      <c r="AK101" s="510"/>
      <c r="AL101" s="508">
        <f>AL102+AL104</f>
        <v>0</v>
      </c>
      <c r="AM101" s="509"/>
      <c r="AN101" s="509"/>
      <c r="AO101" s="510"/>
      <c r="AP101" s="508" t="s">
        <v>49</v>
      </c>
      <c r="AQ101" s="509"/>
      <c r="AR101" s="509"/>
      <c r="AS101" s="510"/>
      <c r="AT101" s="8"/>
      <c r="AU101" s="8"/>
    </row>
    <row r="102" spans="1:47" hidden="1">
      <c r="A102" s="569" t="s">
        <v>298</v>
      </c>
      <c r="B102" s="570"/>
      <c r="C102" s="570"/>
      <c r="D102" s="570"/>
      <c r="E102" s="570"/>
      <c r="F102" s="570"/>
      <c r="G102" s="570"/>
      <c r="H102" s="570"/>
      <c r="I102" s="571"/>
      <c r="J102" s="523"/>
      <c r="K102" s="524"/>
      <c r="L102" s="525"/>
      <c r="M102" s="535">
        <v>410</v>
      </c>
      <c r="N102" s="572"/>
      <c r="O102" s="536"/>
      <c r="P102" s="557">
        <f>AL102</f>
        <v>0</v>
      </c>
      <c r="Q102" s="558"/>
      <c r="R102" s="558"/>
      <c r="S102" s="558"/>
      <c r="T102" s="559"/>
      <c r="U102" s="557" t="s">
        <v>49</v>
      </c>
      <c r="V102" s="558"/>
      <c r="W102" s="558"/>
      <c r="X102" s="558"/>
      <c r="Y102" s="559"/>
      <c r="Z102" s="557" t="s">
        <v>49</v>
      </c>
      <c r="AA102" s="558"/>
      <c r="AB102" s="558"/>
      <c r="AC102" s="559"/>
      <c r="AD102" s="557" t="s">
        <v>49</v>
      </c>
      <c r="AE102" s="558"/>
      <c r="AF102" s="558"/>
      <c r="AG102" s="559"/>
      <c r="AH102" s="523" t="s">
        <v>49</v>
      </c>
      <c r="AI102" s="524"/>
      <c r="AJ102" s="524"/>
      <c r="AK102" s="525"/>
      <c r="AL102" s="523"/>
      <c r="AM102" s="524"/>
      <c r="AN102" s="524"/>
      <c r="AO102" s="525"/>
      <c r="AP102" s="523" t="s">
        <v>49</v>
      </c>
      <c r="AQ102" s="524"/>
      <c r="AR102" s="524"/>
      <c r="AS102" s="525"/>
      <c r="AT102" s="8"/>
      <c r="AU102" s="8"/>
    </row>
    <row r="103" spans="1:47" ht="12.75" hidden="1" customHeight="1">
      <c r="A103" s="563" t="s">
        <v>299</v>
      </c>
      <c r="B103" s="564"/>
      <c r="C103" s="564"/>
      <c r="D103" s="564"/>
      <c r="E103" s="564"/>
      <c r="F103" s="564"/>
      <c r="G103" s="564"/>
      <c r="H103" s="564"/>
      <c r="I103" s="565"/>
      <c r="J103" s="526"/>
      <c r="K103" s="527"/>
      <c r="L103" s="528"/>
      <c r="M103" s="537"/>
      <c r="N103" s="573"/>
      <c r="O103" s="538"/>
      <c r="P103" s="560"/>
      <c r="Q103" s="561"/>
      <c r="R103" s="561"/>
      <c r="S103" s="561"/>
      <c r="T103" s="562"/>
      <c r="U103" s="560"/>
      <c r="V103" s="561"/>
      <c r="W103" s="561"/>
      <c r="X103" s="561"/>
      <c r="Y103" s="562"/>
      <c r="Z103" s="560"/>
      <c r="AA103" s="561"/>
      <c r="AB103" s="561"/>
      <c r="AC103" s="562"/>
      <c r="AD103" s="560"/>
      <c r="AE103" s="561"/>
      <c r="AF103" s="561"/>
      <c r="AG103" s="562"/>
      <c r="AH103" s="526"/>
      <c r="AI103" s="527"/>
      <c r="AJ103" s="527"/>
      <c r="AK103" s="528"/>
      <c r="AL103" s="526"/>
      <c r="AM103" s="527"/>
      <c r="AN103" s="527"/>
      <c r="AO103" s="528"/>
      <c r="AP103" s="526"/>
      <c r="AQ103" s="527"/>
      <c r="AR103" s="527"/>
      <c r="AS103" s="528"/>
      <c r="AT103" s="8"/>
      <c r="AU103" s="8"/>
    </row>
    <row r="104" spans="1:47" hidden="1">
      <c r="A104" s="574" t="s">
        <v>300</v>
      </c>
      <c r="B104" s="575"/>
      <c r="C104" s="575"/>
      <c r="D104" s="575"/>
      <c r="E104" s="575"/>
      <c r="F104" s="575"/>
      <c r="G104" s="575"/>
      <c r="H104" s="575"/>
      <c r="I104" s="576"/>
      <c r="J104" s="508"/>
      <c r="K104" s="509"/>
      <c r="L104" s="510"/>
      <c r="M104" s="554">
        <v>440</v>
      </c>
      <c r="N104" s="555"/>
      <c r="O104" s="556"/>
      <c r="P104" s="548">
        <f>AL104</f>
        <v>0</v>
      </c>
      <c r="Q104" s="549"/>
      <c r="R104" s="549"/>
      <c r="S104" s="549"/>
      <c r="T104" s="550"/>
      <c r="U104" s="548" t="s">
        <v>49</v>
      </c>
      <c r="V104" s="549"/>
      <c r="W104" s="549"/>
      <c r="X104" s="549"/>
      <c r="Y104" s="550"/>
      <c r="Z104" s="548" t="s">
        <v>49</v>
      </c>
      <c r="AA104" s="549"/>
      <c r="AB104" s="549"/>
      <c r="AC104" s="550"/>
      <c r="AD104" s="548" t="s">
        <v>49</v>
      </c>
      <c r="AE104" s="549"/>
      <c r="AF104" s="549"/>
      <c r="AG104" s="550"/>
      <c r="AH104" s="508" t="s">
        <v>49</v>
      </c>
      <c r="AI104" s="509"/>
      <c r="AJ104" s="509"/>
      <c r="AK104" s="510"/>
      <c r="AL104" s="508"/>
      <c r="AM104" s="509"/>
      <c r="AN104" s="509"/>
      <c r="AO104" s="510"/>
      <c r="AP104" s="508" t="s">
        <v>49</v>
      </c>
      <c r="AQ104" s="509"/>
      <c r="AR104" s="509"/>
      <c r="AS104" s="510"/>
      <c r="AT104" s="8"/>
      <c r="AU104" s="8"/>
    </row>
    <row r="105" spans="1:47" hidden="1">
      <c r="A105" s="551" t="s">
        <v>50</v>
      </c>
      <c r="B105" s="552"/>
      <c r="C105" s="552"/>
      <c r="D105" s="552"/>
      <c r="E105" s="552"/>
      <c r="F105" s="552"/>
      <c r="G105" s="552"/>
      <c r="H105" s="552"/>
      <c r="I105" s="553"/>
      <c r="J105" s="554">
        <v>200</v>
      </c>
      <c r="K105" s="555"/>
      <c r="L105" s="556"/>
      <c r="M105" s="508" t="s">
        <v>49</v>
      </c>
      <c r="N105" s="509"/>
      <c r="O105" s="510"/>
      <c r="P105" s="548">
        <f>SUM(U105:AS105)</f>
        <v>73919.100000000006</v>
      </c>
      <c r="Q105" s="549"/>
      <c r="R105" s="549"/>
      <c r="S105" s="549"/>
      <c r="T105" s="550"/>
      <c r="U105" s="548">
        <f>U106+U115+U120+U123+U128</f>
        <v>0</v>
      </c>
      <c r="V105" s="549"/>
      <c r="W105" s="549"/>
      <c r="X105" s="549"/>
      <c r="Y105" s="550"/>
      <c r="Z105" s="548">
        <f>Z106+Z115+Z120+Z123+Z128</f>
        <v>73919.100000000006</v>
      </c>
      <c r="AA105" s="549"/>
      <c r="AB105" s="549"/>
      <c r="AC105" s="550"/>
      <c r="AD105" s="548">
        <f>AD106+AD115+AD120+AD123+AD128</f>
        <v>0</v>
      </c>
      <c r="AE105" s="549"/>
      <c r="AF105" s="549"/>
      <c r="AG105" s="550"/>
      <c r="AH105" s="548">
        <f>AH106+AH115+AH120+AH123+AH128</f>
        <v>0</v>
      </c>
      <c r="AI105" s="549"/>
      <c r="AJ105" s="549"/>
      <c r="AK105" s="550"/>
      <c r="AL105" s="548">
        <f>AL106+AL115+AL120+AL123+AL128</f>
        <v>0</v>
      </c>
      <c r="AM105" s="549"/>
      <c r="AN105" s="549"/>
      <c r="AO105" s="550"/>
      <c r="AP105" s="548">
        <f>AP106+AP115+AP120+AP123+AP128</f>
        <v>0</v>
      </c>
      <c r="AQ105" s="549"/>
      <c r="AR105" s="549"/>
      <c r="AS105" s="550"/>
      <c r="AT105" s="8"/>
      <c r="AU105" s="8"/>
    </row>
    <row r="106" spans="1:47" hidden="1">
      <c r="A106" s="569" t="s">
        <v>301</v>
      </c>
      <c r="B106" s="570"/>
      <c r="C106" s="570"/>
      <c r="D106" s="570"/>
      <c r="E106" s="570"/>
      <c r="F106" s="570"/>
      <c r="G106" s="570"/>
      <c r="H106" s="570"/>
      <c r="I106" s="571"/>
      <c r="J106" s="535">
        <v>210</v>
      </c>
      <c r="K106" s="572"/>
      <c r="L106" s="536"/>
      <c r="M106" s="535">
        <v>100</v>
      </c>
      <c r="N106" s="572"/>
      <c r="O106" s="536"/>
      <c r="P106" s="557">
        <f t="shared" ref="P106:P131" si="1">SUM(U106:AS106)</f>
        <v>0</v>
      </c>
      <c r="Q106" s="558"/>
      <c r="R106" s="558"/>
      <c r="S106" s="558"/>
      <c r="T106" s="559"/>
      <c r="U106" s="557">
        <f>U108</f>
        <v>0</v>
      </c>
      <c r="V106" s="558"/>
      <c r="W106" s="558"/>
      <c r="X106" s="558"/>
      <c r="Y106" s="559"/>
      <c r="Z106" s="557">
        <f>Z108</f>
        <v>0</v>
      </c>
      <c r="AA106" s="558"/>
      <c r="AB106" s="558"/>
      <c r="AC106" s="559"/>
      <c r="AD106" s="557">
        <f>AD108</f>
        <v>0</v>
      </c>
      <c r="AE106" s="558"/>
      <c r="AF106" s="558"/>
      <c r="AG106" s="559"/>
      <c r="AH106" s="523">
        <f>AH108</f>
        <v>0</v>
      </c>
      <c r="AI106" s="524"/>
      <c r="AJ106" s="524"/>
      <c r="AK106" s="525"/>
      <c r="AL106" s="523">
        <f>AL108</f>
        <v>0</v>
      </c>
      <c r="AM106" s="524"/>
      <c r="AN106" s="524"/>
      <c r="AO106" s="525"/>
      <c r="AP106" s="523">
        <f>AP108</f>
        <v>0</v>
      </c>
      <c r="AQ106" s="524"/>
      <c r="AR106" s="524"/>
      <c r="AS106" s="525"/>
      <c r="AT106" s="8"/>
      <c r="AU106" s="8"/>
    </row>
    <row r="107" spans="1:47" ht="12.75" hidden="1" customHeight="1">
      <c r="A107" s="563" t="s">
        <v>302</v>
      </c>
      <c r="B107" s="564"/>
      <c r="C107" s="564"/>
      <c r="D107" s="564"/>
      <c r="E107" s="564"/>
      <c r="F107" s="564"/>
      <c r="G107" s="564"/>
      <c r="H107" s="564"/>
      <c r="I107" s="565"/>
      <c r="J107" s="537"/>
      <c r="K107" s="573"/>
      <c r="L107" s="538"/>
      <c r="M107" s="537"/>
      <c r="N107" s="573"/>
      <c r="O107" s="538"/>
      <c r="P107" s="560">
        <f t="shared" si="1"/>
        <v>0</v>
      </c>
      <c r="Q107" s="561"/>
      <c r="R107" s="561"/>
      <c r="S107" s="561"/>
      <c r="T107" s="562"/>
      <c r="U107" s="560"/>
      <c r="V107" s="561"/>
      <c r="W107" s="561"/>
      <c r="X107" s="561"/>
      <c r="Y107" s="562"/>
      <c r="Z107" s="560"/>
      <c r="AA107" s="561"/>
      <c r="AB107" s="561"/>
      <c r="AC107" s="562"/>
      <c r="AD107" s="560"/>
      <c r="AE107" s="561"/>
      <c r="AF107" s="561"/>
      <c r="AG107" s="562"/>
      <c r="AH107" s="526"/>
      <c r="AI107" s="527"/>
      <c r="AJ107" s="527"/>
      <c r="AK107" s="528"/>
      <c r="AL107" s="526"/>
      <c r="AM107" s="527"/>
      <c r="AN107" s="527"/>
      <c r="AO107" s="528"/>
      <c r="AP107" s="526"/>
      <c r="AQ107" s="527"/>
      <c r="AR107" s="527"/>
      <c r="AS107" s="528"/>
      <c r="AT107" s="8"/>
      <c r="AU107" s="8"/>
    </row>
    <row r="108" spans="1:47" hidden="1">
      <c r="A108" s="569" t="s">
        <v>303</v>
      </c>
      <c r="B108" s="570"/>
      <c r="C108" s="570"/>
      <c r="D108" s="570"/>
      <c r="E108" s="570"/>
      <c r="F108" s="570"/>
      <c r="G108" s="570"/>
      <c r="H108" s="570"/>
      <c r="I108" s="571"/>
      <c r="J108" s="535">
        <v>211</v>
      </c>
      <c r="K108" s="572"/>
      <c r="L108" s="536"/>
      <c r="M108" s="535">
        <v>110</v>
      </c>
      <c r="N108" s="572"/>
      <c r="O108" s="536"/>
      <c r="P108" s="557">
        <f t="shared" si="1"/>
        <v>0</v>
      </c>
      <c r="Q108" s="558"/>
      <c r="R108" s="558"/>
      <c r="S108" s="558"/>
      <c r="T108" s="559"/>
      <c r="U108" s="557">
        <f>SUM(U110:Y114)</f>
        <v>0</v>
      </c>
      <c r="V108" s="558"/>
      <c r="W108" s="558"/>
      <c r="X108" s="558"/>
      <c r="Y108" s="559"/>
      <c r="Z108" s="557">
        <f>SUM(Z110:AC114)</f>
        <v>0</v>
      </c>
      <c r="AA108" s="558"/>
      <c r="AB108" s="558"/>
      <c r="AC108" s="559"/>
      <c r="AD108" s="557">
        <f>SUM(AD110:AG114)</f>
        <v>0</v>
      </c>
      <c r="AE108" s="558"/>
      <c r="AF108" s="558"/>
      <c r="AG108" s="559"/>
      <c r="AH108" s="523">
        <f>SUM(AH110:AK114)</f>
        <v>0</v>
      </c>
      <c r="AI108" s="524"/>
      <c r="AJ108" s="524"/>
      <c r="AK108" s="525"/>
      <c r="AL108" s="523">
        <f>SUM(AL110:AO114)</f>
        <v>0</v>
      </c>
      <c r="AM108" s="524"/>
      <c r="AN108" s="524"/>
      <c r="AO108" s="525"/>
      <c r="AP108" s="523">
        <f>SUM(AP110:AS114)</f>
        <v>0</v>
      </c>
      <c r="AQ108" s="524"/>
      <c r="AR108" s="524"/>
      <c r="AS108" s="525"/>
      <c r="AT108" s="8"/>
      <c r="AU108" s="8"/>
    </row>
    <row r="109" spans="1:47" ht="25.5" hidden="1" customHeight="1">
      <c r="A109" s="563" t="s">
        <v>304</v>
      </c>
      <c r="B109" s="564"/>
      <c r="C109" s="564"/>
      <c r="D109" s="564"/>
      <c r="E109" s="564"/>
      <c r="F109" s="564"/>
      <c r="G109" s="564"/>
      <c r="H109" s="564"/>
      <c r="I109" s="565"/>
      <c r="J109" s="537"/>
      <c r="K109" s="573"/>
      <c r="L109" s="538"/>
      <c r="M109" s="537"/>
      <c r="N109" s="573"/>
      <c r="O109" s="538"/>
      <c r="P109" s="560">
        <f t="shared" si="1"/>
        <v>0</v>
      </c>
      <c r="Q109" s="561"/>
      <c r="R109" s="561"/>
      <c r="S109" s="561"/>
      <c r="T109" s="562"/>
      <c r="U109" s="560"/>
      <c r="V109" s="561"/>
      <c r="W109" s="561"/>
      <c r="X109" s="561"/>
      <c r="Y109" s="562"/>
      <c r="Z109" s="560"/>
      <c r="AA109" s="561"/>
      <c r="AB109" s="561"/>
      <c r="AC109" s="562"/>
      <c r="AD109" s="560"/>
      <c r="AE109" s="561"/>
      <c r="AF109" s="561"/>
      <c r="AG109" s="562"/>
      <c r="AH109" s="526"/>
      <c r="AI109" s="527"/>
      <c r="AJ109" s="527"/>
      <c r="AK109" s="528"/>
      <c r="AL109" s="526"/>
      <c r="AM109" s="527"/>
      <c r="AN109" s="527"/>
      <c r="AO109" s="528"/>
      <c r="AP109" s="526"/>
      <c r="AQ109" s="527"/>
      <c r="AR109" s="527"/>
      <c r="AS109" s="528"/>
      <c r="AT109" s="8"/>
      <c r="AU109" s="8"/>
    </row>
    <row r="110" spans="1:47" hidden="1">
      <c r="A110" s="569" t="s">
        <v>305</v>
      </c>
      <c r="B110" s="570"/>
      <c r="C110" s="570"/>
      <c r="D110" s="570"/>
      <c r="E110" s="570"/>
      <c r="F110" s="570"/>
      <c r="G110" s="570"/>
      <c r="H110" s="570"/>
      <c r="I110" s="571"/>
      <c r="J110" s="523"/>
      <c r="K110" s="524"/>
      <c r="L110" s="525"/>
      <c r="M110" s="535">
        <v>111</v>
      </c>
      <c r="N110" s="572"/>
      <c r="O110" s="536"/>
      <c r="P110" s="557">
        <f t="shared" si="1"/>
        <v>0</v>
      </c>
      <c r="Q110" s="558"/>
      <c r="R110" s="558"/>
      <c r="S110" s="558"/>
      <c r="T110" s="559"/>
      <c r="U110" s="529"/>
      <c r="V110" s="530"/>
      <c r="W110" s="530"/>
      <c r="X110" s="530"/>
      <c r="Y110" s="531"/>
      <c r="Z110" s="557"/>
      <c r="AA110" s="558"/>
      <c r="AB110" s="558"/>
      <c r="AC110" s="559"/>
      <c r="AD110" s="557"/>
      <c r="AE110" s="558"/>
      <c r="AF110" s="558"/>
      <c r="AG110" s="559"/>
      <c r="AH110" s="557"/>
      <c r="AI110" s="558"/>
      <c r="AJ110" s="558"/>
      <c r="AK110" s="559"/>
      <c r="AL110" s="523"/>
      <c r="AM110" s="524"/>
      <c r="AN110" s="524"/>
      <c r="AO110" s="525"/>
      <c r="AP110" s="523"/>
      <c r="AQ110" s="524"/>
      <c r="AR110" s="524"/>
      <c r="AS110" s="525"/>
      <c r="AT110" s="8"/>
      <c r="AU110" s="8"/>
    </row>
    <row r="111" spans="1:47" ht="12.75" hidden="1" customHeight="1">
      <c r="A111" s="563" t="s">
        <v>306</v>
      </c>
      <c r="B111" s="564"/>
      <c r="C111" s="564"/>
      <c r="D111" s="564"/>
      <c r="E111" s="564"/>
      <c r="F111" s="564"/>
      <c r="G111" s="564"/>
      <c r="H111" s="564"/>
      <c r="I111" s="565"/>
      <c r="J111" s="526"/>
      <c r="K111" s="527"/>
      <c r="L111" s="528"/>
      <c r="M111" s="537"/>
      <c r="N111" s="573"/>
      <c r="O111" s="538"/>
      <c r="P111" s="560">
        <f t="shared" si="1"/>
        <v>0</v>
      </c>
      <c r="Q111" s="561"/>
      <c r="R111" s="561"/>
      <c r="S111" s="561"/>
      <c r="T111" s="562"/>
      <c r="U111" s="532"/>
      <c r="V111" s="533"/>
      <c r="W111" s="533"/>
      <c r="X111" s="533"/>
      <c r="Y111" s="534"/>
      <c r="Z111" s="560"/>
      <c r="AA111" s="561"/>
      <c r="AB111" s="561"/>
      <c r="AC111" s="562"/>
      <c r="AD111" s="560"/>
      <c r="AE111" s="561"/>
      <c r="AF111" s="561"/>
      <c r="AG111" s="562"/>
      <c r="AH111" s="560"/>
      <c r="AI111" s="561"/>
      <c r="AJ111" s="561"/>
      <c r="AK111" s="562"/>
      <c r="AL111" s="526"/>
      <c r="AM111" s="527"/>
      <c r="AN111" s="527"/>
      <c r="AO111" s="528"/>
      <c r="AP111" s="526"/>
      <c r="AQ111" s="527"/>
      <c r="AR111" s="527"/>
      <c r="AS111" s="528"/>
      <c r="AT111" s="8"/>
      <c r="AU111" s="8"/>
    </row>
    <row r="112" spans="1:47" ht="25.5" hidden="1" customHeight="1">
      <c r="A112" s="574" t="s">
        <v>307</v>
      </c>
      <c r="B112" s="575"/>
      <c r="C112" s="575"/>
      <c r="D112" s="575"/>
      <c r="E112" s="575"/>
      <c r="F112" s="575"/>
      <c r="G112" s="575"/>
      <c r="H112" s="575"/>
      <c r="I112" s="576"/>
      <c r="J112" s="508"/>
      <c r="K112" s="509"/>
      <c r="L112" s="510"/>
      <c r="M112" s="554">
        <v>112</v>
      </c>
      <c r="N112" s="555"/>
      <c r="O112" s="556"/>
      <c r="P112" s="548">
        <f t="shared" si="1"/>
        <v>0</v>
      </c>
      <c r="Q112" s="549"/>
      <c r="R112" s="549"/>
      <c r="S112" s="549"/>
      <c r="T112" s="550"/>
      <c r="U112" s="548"/>
      <c r="V112" s="549"/>
      <c r="W112" s="549"/>
      <c r="X112" s="549"/>
      <c r="Y112" s="550"/>
      <c r="Z112" s="548"/>
      <c r="AA112" s="549"/>
      <c r="AB112" s="549"/>
      <c r="AC112" s="550"/>
      <c r="AD112" s="548"/>
      <c r="AE112" s="549"/>
      <c r="AF112" s="549"/>
      <c r="AG112" s="550"/>
      <c r="AH112" s="548"/>
      <c r="AI112" s="549"/>
      <c r="AJ112" s="549"/>
      <c r="AK112" s="550"/>
      <c r="AL112" s="548"/>
      <c r="AM112" s="549"/>
      <c r="AN112" s="549"/>
      <c r="AO112" s="550"/>
      <c r="AP112" s="548"/>
      <c r="AQ112" s="549"/>
      <c r="AR112" s="549"/>
      <c r="AS112" s="550"/>
      <c r="AT112" s="8"/>
      <c r="AU112" s="8"/>
    </row>
    <row r="113" spans="1:47" ht="51" hidden="1" customHeight="1">
      <c r="A113" s="574" t="s">
        <v>308</v>
      </c>
      <c r="B113" s="575"/>
      <c r="C113" s="575"/>
      <c r="D113" s="575"/>
      <c r="E113" s="575"/>
      <c r="F113" s="575"/>
      <c r="G113" s="575"/>
      <c r="H113" s="575"/>
      <c r="I113" s="576"/>
      <c r="J113" s="508"/>
      <c r="K113" s="509"/>
      <c r="L113" s="510"/>
      <c r="M113" s="554">
        <v>113</v>
      </c>
      <c r="N113" s="555"/>
      <c r="O113" s="556"/>
      <c r="P113" s="548">
        <f t="shared" si="1"/>
        <v>0</v>
      </c>
      <c r="Q113" s="549"/>
      <c r="R113" s="549"/>
      <c r="S113" s="549"/>
      <c r="T113" s="550"/>
      <c r="U113" s="548"/>
      <c r="V113" s="549"/>
      <c r="W113" s="549"/>
      <c r="X113" s="549"/>
      <c r="Y113" s="550"/>
      <c r="Z113" s="548"/>
      <c r="AA113" s="549"/>
      <c r="AB113" s="549"/>
      <c r="AC113" s="550"/>
      <c r="AD113" s="548"/>
      <c r="AE113" s="549"/>
      <c r="AF113" s="549"/>
      <c r="AG113" s="550"/>
      <c r="AH113" s="548"/>
      <c r="AI113" s="549"/>
      <c r="AJ113" s="549"/>
      <c r="AK113" s="550"/>
      <c r="AL113" s="548"/>
      <c r="AM113" s="549"/>
      <c r="AN113" s="549"/>
      <c r="AO113" s="550"/>
      <c r="AP113" s="548"/>
      <c r="AQ113" s="549"/>
      <c r="AR113" s="549"/>
      <c r="AS113" s="550"/>
      <c r="AT113" s="8"/>
      <c r="AU113" s="8"/>
    </row>
    <row r="114" spans="1:47" ht="51" hidden="1" customHeight="1">
      <c r="A114" s="574" t="s">
        <v>309</v>
      </c>
      <c r="B114" s="575"/>
      <c r="C114" s="575"/>
      <c r="D114" s="575"/>
      <c r="E114" s="575"/>
      <c r="F114" s="575"/>
      <c r="G114" s="575"/>
      <c r="H114" s="575"/>
      <c r="I114" s="576"/>
      <c r="J114" s="508"/>
      <c r="K114" s="509"/>
      <c r="L114" s="510"/>
      <c r="M114" s="554">
        <v>119</v>
      </c>
      <c r="N114" s="555"/>
      <c r="O114" s="556"/>
      <c r="P114" s="548">
        <f t="shared" si="1"/>
        <v>0</v>
      </c>
      <c r="Q114" s="549"/>
      <c r="R114" s="549"/>
      <c r="S114" s="549"/>
      <c r="T114" s="550"/>
      <c r="U114" s="548"/>
      <c r="V114" s="549"/>
      <c r="W114" s="549"/>
      <c r="X114" s="549"/>
      <c r="Y114" s="550"/>
      <c r="Z114" s="548"/>
      <c r="AA114" s="549"/>
      <c r="AB114" s="549"/>
      <c r="AC114" s="550"/>
      <c r="AD114" s="548"/>
      <c r="AE114" s="549"/>
      <c r="AF114" s="549"/>
      <c r="AG114" s="550"/>
      <c r="AH114" s="548"/>
      <c r="AI114" s="549"/>
      <c r="AJ114" s="549"/>
      <c r="AK114" s="550"/>
      <c r="AL114" s="548"/>
      <c r="AM114" s="549"/>
      <c r="AN114" s="549"/>
      <c r="AO114" s="550"/>
      <c r="AP114" s="548"/>
      <c r="AQ114" s="549"/>
      <c r="AR114" s="549"/>
      <c r="AS114" s="550"/>
      <c r="AT114" s="8"/>
      <c r="AU114" s="8"/>
    </row>
    <row r="115" spans="1:47" ht="25.5" hidden="1" customHeight="1">
      <c r="A115" s="574" t="s">
        <v>310</v>
      </c>
      <c r="B115" s="575"/>
      <c r="C115" s="575"/>
      <c r="D115" s="575"/>
      <c r="E115" s="575"/>
      <c r="F115" s="575"/>
      <c r="G115" s="575"/>
      <c r="H115" s="575"/>
      <c r="I115" s="576"/>
      <c r="J115" s="554">
        <v>220</v>
      </c>
      <c r="K115" s="555"/>
      <c r="L115" s="556"/>
      <c r="M115" s="554">
        <v>300</v>
      </c>
      <c r="N115" s="555"/>
      <c r="O115" s="556"/>
      <c r="P115" s="548">
        <f t="shared" si="1"/>
        <v>0</v>
      </c>
      <c r="Q115" s="549"/>
      <c r="R115" s="549"/>
      <c r="S115" s="549"/>
      <c r="T115" s="550"/>
      <c r="U115" s="548">
        <f>SUM(U116:Y119)</f>
        <v>0</v>
      </c>
      <c r="V115" s="549"/>
      <c r="W115" s="549"/>
      <c r="X115" s="549"/>
      <c r="Y115" s="550"/>
      <c r="Z115" s="548">
        <f>SUM(Z116:AC119)</f>
        <v>0</v>
      </c>
      <c r="AA115" s="549"/>
      <c r="AB115" s="549"/>
      <c r="AC115" s="550"/>
      <c r="AD115" s="548">
        <f>SUM(AD116:AG119)</f>
        <v>0</v>
      </c>
      <c r="AE115" s="549"/>
      <c r="AF115" s="549"/>
      <c r="AG115" s="550"/>
      <c r="AH115" s="508">
        <f>SUM(AH116:AK119)</f>
        <v>0</v>
      </c>
      <c r="AI115" s="509"/>
      <c r="AJ115" s="509"/>
      <c r="AK115" s="510"/>
      <c r="AL115" s="508">
        <f>SUM(AL116:AO119)</f>
        <v>0</v>
      </c>
      <c r="AM115" s="509"/>
      <c r="AN115" s="509"/>
      <c r="AO115" s="510"/>
      <c r="AP115" s="508">
        <f>SUM(AP116:AS119)</f>
        <v>0</v>
      </c>
      <c r="AQ115" s="509"/>
      <c r="AR115" s="509"/>
      <c r="AS115" s="510"/>
      <c r="AT115" s="8"/>
      <c r="AU115" s="8"/>
    </row>
    <row r="116" spans="1:47" hidden="1">
      <c r="A116" s="569" t="s">
        <v>311</v>
      </c>
      <c r="B116" s="570"/>
      <c r="C116" s="570"/>
      <c r="D116" s="570"/>
      <c r="E116" s="570"/>
      <c r="F116" s="570"/>
      <c r="G116" s="570"/>
      <c r="H116" s="570"/>
      <c r="I116" s="571"/>
      <c r="J116" s="523"/>
      <c r="K116" s="524"/>
      <c r="L116" s="525"/>
      <c r="M116" s="535">
        <v>321</v>
      </c>
      <c r="N116" s="572"/>
      <c r="O116" s="536"/>
      <c r="P116" s="557">
        <f t="shared" si="1"/>
        <v>0</v>
      </c>
      <c r="Q116" s="558"/>
      <c r="R116" s="558"/>
      <c r="S116" s="558"/>
      <c r="T116" s="559"/>
      <c r="U116" s="529"/>
      <c r="V116" s="530"/>
      <c r="W116" s="530"/>
      <c r="X116" s="530"/>
      <c r="Y116" s="531"/>
      <c r="Z116" s="557"/>
      <c r="AA116" s="558"/>
      <c r="AB116" s="558"/>
      <c r="AC116" s="559"/>
      <c r="AD116" s="557"/>
      <c r="AE116" s="558"/>
      <c r="AF116" s="558"/>
      <c r="AG116" s="559"/>
      <c r="AH116" s="557"/>
      <c r="AI116" s="558"/>
      <c r="AJ116" s="558"/>
      <c r="AK116" s="559"/>
      <c r="AL116" s="523"/>
      <c r="AM116" s="524"/>
      <c r="AN116" s="524"/>
      <c r="AO116" s="525"/>
      <c r="AP116" s="523"/>
      <c r="AQ116" s="524"/>
      <c r="AR116" s="524"/>
      <c r="AS116" s="525"/>
      <c r="AT116" s="8"/>
      <c r="AU116" s="8"/>
    </row>
    <row r="117" spans="1:47" ht="38.25" hidden="1" customHeight="1">
      <c r="A117" s="563" t="s">
        <v>312</v>
      </c>
      <c r="B117" s="564"/>
      <c r="C117" s="564"/>
      <c r="D117" s="564"/>
      <c r="E117" s="564"/>
      <c r="F117" s="564"/>
      <c r="G117" s="564"/>
      <c r="H117" s="564"/>
      <c r="I117" s="565"/>
      <c r="J117" s="526"/>
      <c r="K117" s="527"/>
      <c r="L117" s="528"/>
      <c r="M117" s="537"/>
      <c r="N117" s="573"/>
      <c r="O117" s="538"/>
      <c r="P117" s="560">
        <f t="shared" si="1"/>
        <v>0</v>
      </c>
      <c r="Q117" s="561"/>
      <c r="R117" s="561"/>
      <c r="S117" s="561"/>
      <c r="T117" s="562"/>
      <c r="U117" s="532"/>
      <c r="V117" s="533"/>
      <c r="W117" s="533"/>
      <c r="X117" s="533"/>
      <c r="Y117" s="534"/>
      <c r="Z117" s="560"/>
      <c r="AA117" s="561"/>
      <c r="AB117" s="561"/>
      <c r="AC117" s="562"/>
      <c r="AD117" s="560"/>
      <c r="AE117" s="561"/>
      <c r="AF117" s="561"/>
      <c r="AG117" s="562"/>
      <c r="AH117" s="560"/>
      <c r="AI117" s="561"/>
      <c r="AJ117" s="561"/>
      <c r="AK117" s="562"/>
      <c r="AL117" s="526"/>
      <c r="AM117" s="527"/>
      <c r="AN117" s="527"/>
      <c r="AO117" s="528"/>
      <c r="AP117" s="526"/>
      <c r="AQ117" s="527"/>
      <c r="AR117" s="527"/>
      <c r="AS117" s="528"/>
      <c r="AT117" s="8"/>
      <c r="AU117" s="8"/>
    </row>
    <row r="118" spans="1:47" hidden="1">
      <c r="A118" s="574" t="s">
        <v>313</v>
      </c>
      <c r="B118" s="575"/>
      <c r="C118" s="575"/>
      <c r="D118" s="575"/>
      <c r="E118" s="575"/>
      <c r="F118" s="575"/>
      <c r="G118" s="575"/>
      <c r="H118" s="575"/>
      <c r="I118" s="576"/>
      <c r="J118" s="508"/>
      <c r="K118" s="509"/>
      <c r="L118" s="510"/>
      <c r="M118" s="554">
        <v>340</v>
      </c>
      <c r="N118" s="555"/>
      <c r="O118" s="556"/>
      <c r="P118" s="548">
        <f t="shared" si="1"/>
        <v>0</v>
      </c>
      <c r="Q118" s="549"/>
      <c r="R118" s="549"/>
      <c r="S118" s="549"/>
      <c r="T118" s="550"/>
      <c r="U118" s="577"/>
      <c r="V118" s="567"/>
      <c r="W118" s="567"/>
      <c r="X118" s="567"/>
      <c r="Y118" s="568"/>
      <c r="Z118" s="548"/>
      <c r="AA118" s="549"/>
      <c r="AB118" s="549"/>
      <c r="AC118" s="550"/>
      <c r="AD118" s="548"/>
      <c r="AE118" s="549"/>
      <c r="AF118" s="549"/>
      <c r="AG118" s="550"/>
      <c r="AH118" s="548"/>
      <c r="AI118" s="549"/>
      <c r="AJ118" s="549"/>
      <c r="AK118" s="550"/>
      <c r="AL118" s="508"/>
      <c r="AM118" s="509"/>
      <c r="AN118" s="509"/>
      <c r="AO118" s="510"/>
      <c r="AP118" s="508"/>
      <c r="AQ118" s="509"/>
      <c r="AR118" s="509"/>
      <c r="AS118" s="510"/>
      <c r="AT118" s="8"/>
      <c r="AU118" s="8"/>
    </row>
    <row r="119" spans="1:47" hidden="1">
      <c r="A119" s="574" t="s">
        <v>314</v>
      </c>
      <c r="B119" s="575"/>
      <c r="C119" s="575"/>
      <c r="D119" s="575"/>
      <c r="E119" s="575"/>
      <c r="F119" s="575"/>
      <c r="G119" s="575"/>
      <c r="H119" s="575"/>
      <c r="I119" s="576"/>
      <c r="J119" s="508"/>
      <c r="K119" s="509"/>
      <c r="L119" s="510"/>
      <c r="M119" s="554">
        <v>350</v>
      </c>
      <c r="N119" s="555"/>
      <c r="O119" s="556"/>
      <c r="P119" s="548">
        <f t="shared" si="1"/>
        <v>0</v>
      </c>
      <c r="Q119" s="549"/>
      <c r="R119" s="549"/>
      <c r="S119" s="549"/>
      <c r="T119" s="550"/>
      <c r="U119" s="577"/>
      <c r="V119" s="567"/>
      <c r="W119" s="567"/>
      <c r="X119" s="567"/>
      <c r="Y119" s="568"/>
      <c r="Z119" s="548"/>
      <c r="AA119" s="549"/>
      <c r="AB119" s="549"/>
      <c r="AC119" s="550"/>
      <c r="AD119" s="548"/>
      <c r="AE119" s="549"/>
      <c r="AF119" s="549"/>
      <c r="AG119" s="550"/>
      <c r="AH119" s="548"/>
      <c r="AI119" s="549"/>
      <c r="AJ119" s="549"/>
      <c r="AK119" s="550"/>
      <c r="AL119" s="508"/>
      <c r="AM119" s="509"/>
      <c r="AN119" s="509"/>
      <c r="AO119" s="510"/>
      <c r="AP119" s="508"/>
      <c r="AQ119" s="509"/>
      <c r="AR119" s="509"/>
      <c r="AS119" s="510"/>
      <c r="AT119" s="8"/>
      <c r="AU119" s="8"/>
    </row>
    <row r="120" spans="1:47" hidden="1">
      <c r="A120" s="574" t="s">
        <v>315</v>
      </c>
      <c r="B120" s="575"/>
      <c r="C120" s="575"/>
      <c r="D120" s="575"/>
      <c r="E120" s="575"/>
      <c r="F120" s="575"/>
      <c r="G120" s="575"/>
      <c r="H120" s="575"/>
      <c r="I120" s="576"/>
      <c r="J120" s="508"/>
      <c r="K120" s="509"/>
      <c r="L120" s="510"/>
      <c r="M120" s="554">
        <v>830</v>
      </c>
      <c r="N120" s="555"/>
      <c r="O120" s="556"/>
      <c r="P120" s="548">
        <f t="shared" si="1"/>
        <v>0</v>
      </c>
      <c r="Q120" s="549"/>
      <c r="R120" s="549"/>
      <c r="S120" s="549"/>
      <c r="T120" s="550"/>
      <c r="U120" s="548">
        <f>U121</f>
        <v>0</v>
      </c>
      <c r="V120" s="549"/>
      <c r="W120" s="549"/>
      <c r="X120" s="549"/>
      <c r="Y120" s="550"/>
      <c r="Z120" s="548">
        <f>Z121</f>
        <v>0</v>
      </c>
      <c r="AA120" s="549"/>
      <c r="AB120" s="549"/>
      <c r="AC120" s="550"/>
      <c r="AD120" s="548">
        <f>AD121</f>
        <v>0</v>
      </c>
      <c r="AE120" s="549"/>
      <c r="AF120" s="549"/>
      <c r="AG120" s="550"/>
      <c r="AH120" s="548">
        <f>AH121</f>
        <v>0</v>
      </c>
      <c r="AI120" s="549"/>
      <c r="AJ120" s="549"/>
      <c r="AK120" s="550"/>
      <c r="AL120" s="548">
        <f>AL121</f>
        <v>0</v>
      </c>
      <c r="AM120" s="549"/>
      <c r="AN120" s="549"/>
      <c r="AO120" s="550"/>
      <c r="AP120" s="548">
        <f>AP121</f>
        <v>0</v>
      </c>
      <c r="AQ120" s="549"/>
      <c r="AR120" s="549"/>
      <c r="AS120" s="550"/>
      <c r="AT120" s="8"/>
      <c r="AU120" s="8"/>
    </row>
    <row r="121" spans="1:47" hidden="1">
      <c r="A121" s="569" t="s">
        <v>316</v>
      </c>
      <c r="B121" s="570"/>
      <c r="C121" s="570"/>
      <c r="D121" s="570"/>
      <c r="E121" s="570"/>
      <c r="F121" s="570"/>
      <c r="G121" s="570"/>
      <c r="H121" s="570"/>
      <c r="I121" s="571"/>
      <c r="J121" s="523"/>
      <c r="K121" s="524"/>
      <c r="L121" s="525"/>
      <c r="M121" s="535">
        <v>831</v>
      </c>
      <c r="N121" s="572"/>
      <c r="O121" s="536"/>
      <c r="P121" s="557">
        <f t="shared" si="1"/>
        <v>0</v>
      </c>
      <c r="Q121" s="558"/>
      <c r="R121" s="558"/>
      <c r="S121" s="558"/>
      <c r="T121" s="559"/>
      <c r="U121" s="529"/>
      <c r="V121" s="530"/>
      <c r="W121" s="530"/>
      <c r="X121" s="530"/>
      <c r="Y121" s="531"/>
      <c r="Z121" s="557"/>
      <c r="AA121" s="558"/>
      <c r="AB121" s="558"/>
      <c r="AC121" s="559"/>
      <c r="AD121" s="557"/>
      <c r="AE121" s="558"/>
      <c r="AF121" s="558"/>
      <c r="AG121" s="559"/>
      <c r="AH121" s="557"/>
      <c r="AI121" s="558"/>
      <c r="AJ121" s="558"/>
      <c r="AK121" s="559"/>
      <c r="AL121" s="523"/>
      <c r="AM121" s="524"/>
      <c r="AN121" s="524"/>
      <c r="AO121" s="525"/>
      <c r="AP121" s="523"/>
      <c r="AQ121" s="524"/>
      <c r="AR121" s="524"/>
      <c r="AS121" s="525"/>
      <c r="AT121" s="8"/>
      <c r="AU121" s="8"/>
    </row>
    <row r="122" spans="1:47" ht="114" hidden="1" customHeight="1">
      <c r="A122" s="563" t="s">
        <v>317</v>
      </c>
      <c r="B122" s="564"/>
      <c r="C122" s="564"/>
      <c r="D122" s="564"/>
      <c r="E122" s="564"/>
      <c r="F122" s="564"/>
      <c r="G122" s="564"/>
      <c r="H122" s="564"/>
      <c r="I122" s="565"/>
      <c r="J122" s="526"/>
      <c r="K122" s="527"/>
      <c r="L122" s="528"/>
      <c r="M122" s="537"/>
      <c r="N122" s="573"/>
      <c r="O122" s="538"/>
      <c r="P122" s="560">
        <f t="shared" si="1"/>
        <v>0</v>
      </c>
      <c r="Q122" s="561"/>
      <c r="R122" s="561"/>
      <c r="S122" s="561"/>
      <c r="T122" s="562"/>
      <c r="U122" s="532"/>
      <c r="V122" s="533"/>
      <c r="W122" s="533"/>
      <c r="X122" s="533"/>
      <c r="Y122" s="534"/>
      <c r="Z122" s="560"/>
      <c r="AA122" s="561"/>
      <c r="AB122" s="561"/>
      <c r="AC122" s="562"/>
      <c r="AD122" s="560"/>
      <c r="AE122" s="561"/>
      <c r="AF122" s="561"/>
      <c r="AG122" s="562"/>
      <c r="AH122" s="560"/>
      <c r="AI122" s="561"/>
      <c r="AJ122" s="561"/>
      <c r="AK122" s="562"/>
      <c r="AL122" s="526"/>
      <c r="AM122" s="527"/>
      <c r="AN122" s="527"/>
      <c r="AO122" s="528"/>
      <c r="AP122" s="526"/>
      <c r="AQ122" s="527"/>
      <c r="AR122" s="527"/>
      <c r="AS122" s="528"/>
      <c r="AT122" s="8"/>
      <c r="AU122" s="8"/>
    </row>
    <row r="123" spans="1:47" ht="27" hidden="1" customHeight="1">
      <c r="A123" s="574" t="s">
        <v>318</v>
      </c>
      <c r="B123" s="575"/>
      <c r="C123" s="575"/>
      <c r="D123" s="575"/>
      <c r="E123" s="575"/>
      <c r="F123" s="575"/>
      <c r="G123" s="575"/>
      <c r="H123" s="575"/>
      <c r="I123" s="576"/>
      <c r="J123" s="554">
        <v>230</v>
      </c>
      <c r="K123" s="555"/>
      <c r="L123" s="556"/>
      <c r="M123" s="554">
        <v>850</v>
      </c>
      <c r="N123" s="555"/>
      <c r="O123" s="556"/>
      <c r="P123" s="548">
        <f t="shared" si="1"/>
        <v>73919.100000000006</v>
      </c>
      <c r="Q123" s="549"/>
      <c r="R123" s="549"/>
      <c r="S123" s="549"/>
      <c r="T123" s="550"/>
      <c r="U123" s="548">
        <f>SUM(U124:Y127)</f>
        <v>0</v>
      </c>
      <c r="V123" s="549"/>
      <c r="W123" s="549"/>
      <c r="X123" s="549"/>
      <c r="Y123" s="550"/>
      <c r="Z123" s="548">
        <f>SUM(Z124:AC127)</f>
        <v>73919.100000000006</v>
      </c>
      <c r="AA123" s="549"/>
      <c r="AB123" s="549"/>
      <c r="AC123" s="550"/>
      <c r="AD123" s="548">
        <f>SUM(AD124:AG127)</f>
        <v>0</v>
      </c>
      <c r="AE123" s="549"/>
      <c r="AF123" s="549"/>
      <c r="AG123" s="550"/>
      <c r="AH123" s="508">
        <f>SUM(AH124:AK127)</f>
        <v>0</v>
      </c>
      <c r="AI123" s="509"/>
      <c r="AJ123" s="509"/>
      <c r="AK123" s="510"/>
      <c r="AL123" s="508">
        <f>SUM(AL124:AO127)</f>
        <v>0</v>
      </c>
      <c r="AM123" s="509"/>
      <c r="AN123" s="509"/>
      <c r="AO123" s="510"/>
      <c r="AP123" s="508">
        <f>SUM(AP124:AS127)</f>
        <v>0</v>
      </c>
      <c r="AQ123" s="509"/>
      <c r="AR123" s="509"/>
      <c r="AS123" s="510"/>
      <c r="AT123" s="8"/>
      <c r="AU123" s="8"/>
    </row>
    <row r="124" spans="1:47" hidden="1">
      <c r="A124" s="569" t="s">
        <v>316</v>
      </c>
      <c r="B124" s="570"/>
      <c r="C124" s="570"/>
      <c r="D124" s="570"/>
      <c r="E124" s="570"/>
      <c r="F124" s="570"/>
      <c r="G124" s="570"/>
      <c r="H124" s="570"/>
      <c r="I124" s="571"/>
      <c r="J124" s="523"/>
      <c r="K124" s="524"/>
      <c r="L124" s="525"/>
      <c r="M124" s="535">
        <v>851</v>
      </c>
      <c r="N124" s="572"/>
      <c r="O124" s="536"/>
      <c r="P124" s="557">
        <f t="shared" si="1"/>
        <v>0</v>
      </c>
      <c r="Q124" s="558"/>
      <c r="R124" s="558"/>
      <c r="S124" s="558"/>
      <c r="T124" s="559"/>
      <c r="U124" s="529"/>
      <c r="V124" s="530"/>
      <c r="W124" s="530"/>
      <c r="X124" s="530"/>
      <c r="Y124" s="531"/>
      <c r="Z124" s="557"/>
      <c r="AA124" s="558"/>
      <c r="AB124" s="558"/>
      <c r="AC124" s="559"/>
      <c r="AD124" s="557"/>
      <c r="AE124" s="558"/>
      <c r="AF124" s="558"/>
      <c r="AG124" s="559"/>
      <c r="AH124" s="557"/>
      <c r="AI124" s="558"/>
      <c r="AJ124" s="558"/>
      <c r="AK124" s="559"/>
      <c r="AL124" s="523"/>
      <c r="AM124" s="524"/>
      <c r="AN124" s="524"/>
      <c r="AO124" s="525"/>
      <c r="AP124" s="523"/>
      <c r="AQ124" s="524"/>
      <c r="AR124" s="524"/>
      <c r="AS124" s="525"/>
      <c r="AT124" s="8"/>
      <c r="AU124" s="8"/>
    </row>
    <row r="125" spans="1:47" ht="25.5" hidden="1" customHeight="1">
      <c r="A125" s="563" t="s">
        <v>319</v>
      </c>
      <c r="B125" s="564"/>
      <c r="C125" s="564"/>
      <c r="D125" s="564"/>
      <c r="E125" s="564"/>
      <c r="F125" s="564"/>
      <c r="G125" s="564"/>
      <c r="H125" s="564"/>
      <c r="I125" s="565"/>
      <c r="J125" s="526"/>
      <c r="K125" s="527"/>
      <c r="L125" s="528"/>
      <c r="M125" s="537"/>
      <c r="N125" s="573"/>
      <c r="O125" s="538"/>
      <c r="P125" s="560">
        <f t="shared" si="1"/>
        <v>0</v>
      </c>
      <c r="Q125" s="561"/>
      <c r="R125" s="561"/>
      <c r="S125" s="561"/>
      <c r="T125" s="562"/>
      <c r="U125" s="532"/>
      <c r="V125" s="533"/>
      <c r="W125" s="533"/>
      <c r="X125" s="533"/>
      <c r="Y125" s="534"/>
      <c r="Z125" s="560"/>
      <c r="AA125" s="561"/>
      <c r="AB125" s="561"/>
      <c r="AC125" s="562"/>
      <c r="AD125" s="560"/>
      <c r="AE125" s="561"/>
      <c r="AF125" s="561"/>
      <c r="AG125" s="562"/>
      <c r="AH125" s="560"/>
      <c r="AI125" s="561"/>
      <c r="AJ125" s="561"/>
      <c r="AK125" s="562"/>
      <c r="AL125" s="526"/>
      <c r="AM125" s="527"/>
      <c r="AN125" s="527"/>
      <c r="AO125" s="528"/>
      <c r="AP125" s="526"/>
      <c r="AQ125" s="527"/>
      <c r="AR125" s="527"/>
      <c r="AS125" s="528"/>
      <c r="AT125" s="8"/>
      <c r="AU125" s="8"/>
    </row>
    <row r="126" spans="1:47" hidden="1">
      <c r="A126" s="574" t="s">
        <v>320</v>
      </c>
      <c r="B126" s="575"/>
      <c r="C126" s="575"/>
      <c r="D126" s="575"/>
      <c r="E126" s="575"/>
      <c r="F126" s="575"/>
      <c r="G126" s="575"/>
      <c r="H126" s="575"/>
      <c r="I126" s="576"/>
      <c r="J126" s="508"/>
      <c r="K126" s="509"/>
      <c r="L126" s="510"/>
      <c r="M126" s="554">
        <v>852</v>
      </c>
      <c r="N126" s="555"/>
      <c r="O126" s="556"/>
      <c r="P126" s="548">
        <f t="shared" si="1"/>
        <v>73919.100000000006</v>
      </c>
      <c r="Q126" s="549"/>
      <c r="R126" s="549"/>
      <c r="S126" s="549"/>
      <c r="T126" s="550"/>
      <c r="U126" s="577"/>
      <c r="V126" s="567"/>
      <c r="W126" s="567"/>
      <c r="X126" s="567"/>
      <c r="Y126" s="568"/>
      <c r="Z126" s="548">
        <v>73919.100000000006</v>
      </c>
      <c r="AA126" s="549"/>
      <c r="AB126" s="549"/>
      <c r="AC126" s="550"/>
      <c r="AD126" s="548"/>
      <c r="AE126" s="549"/>
      <c r="AF126" s="549"/>
      <c r="AG126" s="550"/>
      <c r="AH126" s="548"/>
      <c r="AI126" s="549"/>
      <c r="AJ126" s="549"/>
      <c r="AK126" s="550"/>
      <c r="AL126" s="508"/>
      <c r="AM126" s="509"/>
      <c r="AN126" s="509"/>
      <c r="AO126" s="510"/>
      <c r="AP126" s="508"/>
      <c r="AQ126" s="509"/>
      <c r="AR126" s="509"/>
      <c r="AS126" s="510"/>
      <c r="AT126" s="8"/>
      <c r="AU126" s="8"/>
    </row>
    <row r="127" spans="1:47" ht="12.75" hidden="1" customHeight="1">
      <c r="A127" s="574" t="s">
        <v>321</v>
      </c>
      <c r="B127" s="575"/>
      <c r="C127" s="575"/>
      <c r="D127" s="575"/>
      <c r="E127" s="575"/>
      <c r="F127" s="575"/>
      <c r="G127" s="575"/>
      <c r="H127" s="575"/>
      <c r="I127" s="576"/>
      <c r="J127" s="508"/>
      <c r="K127" s="509"/>
      <c r="L127" s="510"/>
      <c r="M127" s="554">
        <v>853</v>
      </c>
      <c r="N127" s="555"/>
      <c r="O127" s="556"/>
      <c r="P127" s="548">
        <f t="shared" si="1"/>
        <v>0</v>
      </c>
      <c r="Q127" s="549"/>
      <c r="R127" s="549"/>
      <c r="S127" s="549"/>
      <c r="T127" s="550"/>
      <c r="U127" s="577"/>
      <c r="V127" s="567"/>
      <c r="W127" s="567"/>
      <c r="X127" s="567"/>
      <c r="Y127" s="568"/>
      <c r="Z127" s="548"/>
      <c r="AA127" s="549"/>
      <c r="AB127" s="549"/>
      <c r="AC127" s="550"/>
      <c r="AD127" s="548"/>
      <c r="AE127" s="549"/>
      <c r="AF127" s="549"/>
      <c r="AG127" s="550"/>
      <c r="AH127" s="548"/>
      <c r="AI127" s="549"/>
      <c r="AJ127" s="549"/>
      <c r="AK127" s="550"/>
      <c r="AL127" s="508"/>
      <c r="AM127" s="509"/>
      <c r="AN127" s="509"/>
      <c r="AO127" s="510"/>
      <c r="AP127" s="508"/>
      <c r="AQ127" s="509"/>
      <c r="AR127" s="509"/>
      <c r="AS127" s="510"/>
      <c r="AT127" s="8"/>
      <c r="AU127" s="8"/>
    </row>
    <row r="128" spans="1:47" ht="25.5" hidden="1" customHeight="1">
      <c r="A128" s="574" t="s">
        <v>322</v>
      </c>
      <c r="B128" s="575"/>
      <c r="C128" s="575"/>
      <c r="D128" s="575"/>
      <c r="E128" s="575"/>
      <c r="F128" s="575"/>
      <c r="G128" s="575"/>
      <c r="H128" s="575"/>
      <c r="I128" s="576"/>
      <c r="J128" s="554">
        <v>260</v>
      </c>
      <c r="K128" s="555"/>
      <c r="L128" s="556"/>
      <c r="M128" s="508" t="s">
        <v>49</v>
      </c>
      <c r="N128" s="509"/>
      <c r="O128" s="510"/>
      <c r="P128" s="548">
        <f t="shared" si="1"/>
        <v>0</v>
      </c>
      <c r="Q128" s="549"/>
      <c r="R128" s="549"/>
      <c r="S128" s="549"/>
      <c r="T128" s="550"/>
      <c r="U128" s="548">
        <f>U129</f>
        <v>0</v>
      </c>
      <c r="V128" s="549"/>
      <c r="W128" s="549"/>
      <c r="X128" s="549"/>
      <c r="Y128" s="550"/>
      <c r="Z128" s="548">
        <f>Z129</f>
        <v>0</v>
      </c>
      <c r="AA128" s="549"/>
      <c r="AB128" s="549"/>
      <c r="AC128" s="550"/>
      <c r="AD128" s="548">
        <f>AD129</f>
        <v>0</v>
      </c>
      <c r="AE128" s="549"/>
      <c r="AF128" s="549"/>
      <c r="AG128" s="550"/>
      <c r="AH128" s="508">
        <f>AH129</f>
        <v>0</v>
      </c>
      <c r="AI128" s="509"/>
      <c r="AJ128" s="509"/>
      <c r="AK128" s="510"/>
      <c r="AL128" s="508">
        <f>AL129</f>
        <v>0</v>
      </c>
      <c r="AM128" s="509"/>
      <c r="AN128" s="509"/>
      <c r="AO128" s="510"/>
      <c r="AP128" s="508">
        <f>AP129</f>
        <v>0</v>
      </c>
      <c r="AQ128" s="509"/>
      <c r="AR128" s="509"/>
      <c r="AS128" s="510"/>
      <c r="AT128" s="8"/>
      <c r="AU128" s="8"/>
    </row>
    <row r="129" spans="1:47" hidden="1">
      <c r="A129" s="569" t="s">
        <v>316</v>
      </c>
      <c r="B129" s="570"/>
      <c r="C129" s="570"/>
      <c r="D129" s="570"/>
      <c r="E129" s="570"/>
      <c r="F129" s="570"/>
      <c r="G129" s="570"/>
      <c r="H129" s="570"/>
      <c r="I129" s="571"/>
      <c r="J129" s="523"/>
      <c r="K129" s="524"/>
      <c r="L129" s="525"/>
      <c r="M129" s="535">
        <v>244</v>
      </c>
      <c r="N129" s="572"/>
      <c r="O129" s="536"/>
      <c r="P129" s="557">
        <f t="shared" si="1"/>
        <v>0</v>
      </c>
      <c r="Q129" s="558"/>
      <c r="R129" s="558"/>
      <c r="S129" s="558"/>
      <c r="T129" s="559"/>
      <c r="U129" s="529"/>
      <c r="V129" s="530"/>
      <c r="W129" s="530"/>
      <c r="X129" s="530"/>
      <c r="Y129" s="531"/>
      <c r="Z129" s="557"/>
      <c r="AA129" s="558"/>
      <c r="AB129" s="558"/>
      <c r="AC129" s="559"/>
      <c r="AD129" s="557"/>
      <c r="AE129" s="558"/>
      <c r="AF129" s="558"/>
      <c r="AG129" s="559"/>
      <c r="AH129" s="557"/>
      <c r="AI129" s="558"/>
      <c r="AJ129" s="558"/>
      <c r="AK129" s="559"/>
      <c r="AL129" s="523"/>
      <c r="AM129" s="524"/>
      <c r="AN129" s="524"/>
      <c r="AO129" s="525"/>
      <c r="AP129" s="523"/>
      <c r="AQ129" s="524"/>
      <c r="AR129" s="524"/>
      <c r="AS129" s="525"/>
      <c r="AT129" s="8"/>
      <c r="AU129" s="8"/>
    </row>
    <row r="130" spans="1:47" ht="38.25" hidden="1" customHeight="1">
      <c r="A130" s="563" t="s">
        <v>323</v>
      </c>
      <c r="B130" s="564"/>
      <c r="C130" s="564"/>
      <c r="D130" s="564"/>
      <c r="E130" s="564"/>
      <c r="F130" s="564"/>
      <c r="G130" s="564"/>
      <c r="H130" s="564"/>
      <c r="I130" s="565"/>
      <c r="J130" s="526"/>
      <c r="K130" s="527"/>
      <c r="L130" s="528"/>
      <c r="M130" s="537"/>
      <c r="N130" s="573"/>
      <c r="O130" s="538"/>
      <c r="P130" s="560">
        <f t="shared" si="1"/>
        <v>0</v>
      </c>
      <c r="Q130" s="561"/>
      <c r="R130" s="561"/>
      <c r="S130" s="561"/>
      <c r="T130" s="562"/>
      <c r="U130" s="532"/>
      <c r="V130" s="533"/>
      <c r="W130" s="533"/>
      <c r="X130" s="533"/>
      <c r="Y130" s="534"/>
      <c r="Z130" s="560"/>
      <c r="AA130" s="561"/>
      <c r="AB130" s="561"/>
      <c r="AC130" s="562"/>
      <c r="AD130" s="560"/>
      <c r="AE130" s="561"/>
      <c r="AF130" s="561"/>
      <c r="AG130" s="562"/>
      <c r="AH130" s="560"/>
      <c r="AI130" s="561"/>
      <c r="AJ130" s="561"/>
      <c r="AK130" s="562"/>
      <c r="AL130" s="526"/>
      <c r="AM130" s="527"/>
      <c r="AN130" s="527"/>
      <c r="AO130" s="528"/>
      <c r="AP130" s="526"/>
      <c r="AQ130" s="527"/>
      <c r="AR130" s="527"/>
      <c r="AS130" s="528"/>
      <c r="AT130" s="8"/>
      <c r="AU130" s="8"/>
    </row>
    <row r="131" spans="1:47" s="10" customFormat="1" hidden="1">
      <c r="A131" s="551" t="s">
        <v>51</v>
      </c>
      <c r="B131" s="552"/>
      <c r="C131" s="552"/>
      <c r="D131" s="552"/>
      <c r="E131" s="552"/>
      <c r="F131" s="552"/>
      <c r="G131" s="552"/>
      <c r="H131" s="552"/>
      <c r="I131" s="553"/>
      <c r="J131" s="554">
        <v>500</v>
      </c>
      <c r="K131" s="555"/>
      <c r="L131" s="556"/>
      <c r="M131" s="508" t="s">
        <v>49</v>
      </c>
      <c r="N131" s="509"/>
      <c r="O131" s="510"/>
      <c r="P131" s="548">
        <f t="shared" si="1"/>
        <v>0</v>
      </c>
      <c r="Q131" s="549"/>
      <c r="R131" s="549"/>
      <c r="S131" s="549"/>
      <c r="T131" s="550"/>
      <c r="U131" s="591"/>
      <c r="V131" s="592"/>
      <c r="W131" s="592"/>
      <c r="X131" s="592"/>
      <c r="Y131" s="593"/>
      <c r="Z131" s="548"/>
      <c r="AA131" s="549"/>
      <c r="AB131" s="549"/>
      <c r="AC131" s="550"/>
      <c r="AD131" s="548"/>
      <c r="AE131" s="549"/>
      <c r="AF131" s="549"/>
      <c r="AG131" s="550"/>
      <c r="AH131" s="548"/>
      <c r="AI131" s="549"/>
      <c r="AJ131" s="549"/>
      <c r="AK131" s="550"/>
      <c r="AL131" s="588"/>
      <c r="AM131" s="589"/>
      <c r="AN131" s="589"/>
      <c r="AO131" s="590"/>
      <c r="AP131" s="588"/>
      <c r="AQ131" s="589"/>
      <c r="AR131" s="589"/>
      <c r="AS131" s="590"/>
      <c r="AT131" s="9"/>
      <c r="AU131" s="9"/>
    </row>
    <row r="132" spans="1:47" hidden="1">
      <c r="A132" s="551" t="s">
        <v>52</v>
      </c>
      <c r="B132" s="552"/>
      <c r="C132" s="552"/>
      <c r="D132" s="552"/>
      <c r="E132" s="552"/>
      <c r="F132" s="552"/>
      <c r="G132" s="552"/>
      <c r="H132" s="552"/>
      <c r="I132" s="553"/>
      <c r="J132" s="554">
        <v>600</v>
      </c>
      <c r="K132" s="555"/>
      <c r="L132" s="556"/>
      <c r="M132" s="508" t="s">
        <v>49</v>
      </c>
      <c r="N132" s="509"/>
      <c r="O132" s="510"/>
      <c r="P132" s="548">
        <f>SUM(U132:AS132)</f>
        <v>-73919.100000000006</v>
      </c>
      <c r="Q132" s="549"/>
      <c r="R132" s="549"/>
      <c r="S132" s="549"/>
      <c r="T132" s="550"/>
      <c r="U132" s="548">
        <f>U131+U90-U105</f>
        <v>0</v>
      </c>
      <c r="V132" s="549"/>
      <c r="W132" s="549"/>
      <c r="X132" s="549"/>
      <c r="Y132" s="550"/>
      <c r="Z132" s="548">
        <f>Z131+Z90-Z105</f>
        <v>-73919.100000000006</v>
      </c>
      <c r="AA132" s="549"/>
      <c r="AB132" s="549"/>
      <c r="AC132" s="550"/>
      <c r="AD132" s="548">
        <f>AD131+AD90-AD105</f>
        <v>0</v>
      </c>
      <c r="AE132" s="549"/>
      <c r="AF132" s="549"/>
      <c r="AG132" s="550"/>
      <c r="AH132" s="508">
        <f>AH131+AH90-AH105</f>
        <v>0</v>
      </c>
      <c r="AI132" s="509"/>
      <c r="AJ132" s="509"/>
      <c r="AK132" s="510"/>
      <c r="AL132" s="508">
        <f>AL131+AL90-AL105</f>
        <v>0</v>
      </c>
      <c r="AM132" s="509"/>
      <c r="AN132" s="509"/>
      <c r="AO132" s="510"/>
      <c r="AP132" s="508">
        <f>AP131+AP90-AP105</f>
        <v>0</v>
      </c>
      <c r="AQ132" s="509"/>
      <c r="AR132" s="509"/>
      <c r="AS132" s="510"/>
      <c r="AT132" s="8"/>
      <c r="AU132" s="8"/>
    </row>
    <row r="133" spans="1:47" ht="12.75" hidden="1" customHeight="1">
      <c r="A133" s="519" t="s">
        <v>23</v>
      </c>
      <c r="B133" s="519"/>
      <c r="C133" s="519"/>
      <c r="D133" s="519"/>
      <c r="E133" s="519"/>
      <c r="F133" s="519"/>
      <c r="G133" s="519"/>
      <c r="H133" s="519"/>
      <c r="I133" s="519"/>
      <c r="J133" s="587" t="s">
        <v>40</v>
      </c>
      <c r="K133" s="587"/>
      <c r="L133" s="587"/>
      <c r="M133" s="587" t="s">
        <v>41</v>
      </c>
      <c r="N133" s="587"/>
      <c r="O133" s="587"/>
      <c r="P133" s="586" t="s">
        <v>79</v>
      </c>
      <c r="Q133" s="586"/>
      <c r="R133" s="586"/>
      <c r="S133" s="586"/>
      <c r="T133" s="586"/>
      <c r="U133" s="586"/>
      <c r="V133" s="586"/>
      <c r="W133" s="586"/>
      <c r="X133" s="586"/>
      <c r="Y133" s="586"/>
      <c r="Z133" s="586"/>
      <c r="AA133" s="586"/>
      <c r="AB133" s="586"/>
      <c r="AC133" s="586"/>
      <c r="AD133" s="586"/>
      <c r="AE133" s="586"/>
      <c r="AF133" s="586"/>
      <c r="AG133" s="586"/>
      <c r="AH133" s="586"/>
      <c r="AI133" s="586"/>
      <c r="AJ133" s="586"/>
      <c r="AK133" s="586"/>
      <c r="AL133" s="586"/>
      <c r="AM133" s="586"/>
      <c r="AN133" s="586"/>
      <c r="AO133" s="586"/>
      <c r="AP133" s="586"/>
      <c r="AQ133" s="586"/>
      <c r="AR133" s="586"/>
      <c r="AS133" s="586"/>
    </row>
    <row r="134" spans="1:47" ht="12.75" hidden="1" customHeight="1">
      <c r="A134" s="519"/>
      <c r="B134" s="519"/>
      <c r="C134" s="519"/>
      <c r="D134" s="519"/>
      <c r="E134" s="519"/>
      <c r="F134" s="519"/>
      <c r="G134" s="519"/>
      <c r="H134" s="519"/>
      <c r="I134" s="519"/>
      <c r="J134" s="587"/>
      <c r="K134" s="587"/>
      <c r="L134" s="587"/>
      <c r="M134" s="587"/>
      <c r="N134" s="587"/>
      <c r="O134" s="587"/>
      <c r="P134" s="586" t="s">
        <v>42</v>
      </c>
      <c r="Q134" s="586"/>
      <c r="R134" s="586"/>
      <c r="S134" s="586"/>
      <c r="T134" s="586"/>
      <c r="U134" s="586" t="s">
        <v>28</v>
      </c>
      <c r="V134" s="586"/>
      <c r="W134" s="586"/>
      <c r="X134" s="586"/>
      <c r="Y134" s="586"/>
      <c r="Z134" s="586"/>
      <c r="AA134" s="586"/>
      <c r="AB134" s="586"/>
      <c r="AC134" s="586"/>
      <c r="AD134" s="586"/>
      <c r="AE134" s="586"/>
      <c r="AF134" s="586"/>
      <c r="AG134" s="586"/>
      <c r="AH134" s="586"/>
      <c r="AI134" s="586"/>
      <c r="AJ134" s="586"/>
      <c r="AK134" s="586"/>
      <c r="AL134" s="586"/>
      <c r="AM134" s="586"/>
      <c r="AN134" s="586"/>
      <c r="AO134" s="586"/>
      <c r="AP134" s="586"/>
      <c r="AQ134" s="586"/>
      <c r="AR134" s="586"/>
      <c r="AS134" s="586"/>
    </row>
    <row r="135" spans="1:47" ht="79.5" hidden="1" customHeight="1">
      <c r="A135" s="519"/>
      <c r="B135" s="519"/>
      <c r="C135" s="519"/>
      <c r="D135" s="519"/>
      <c r="E135" s="519"/>
      <c r="F135" s="519"/>
      <c r="G135" s="519"/>
      <c r="H135" s="519"/>
      <c r="I135" s="519"/>
      <c r="J135" s="587"/>
      <c r="K135" s="587"/>
      <c r="L135" s="587"/>
      <c r="M135" s="587"/>
      <c r="N135" s="587"/>
      <c r="O135" s="587"/>
      <c r="P135" s="586"/>
      <c r="Q135" s="586"/>
      <c r="R135" s="586"/>
      <c r="S135" s="586"/>
      <c r="T135" s="586"/>
      <c r="U135" s="587" t="s">
        <v>325</v>
      </c>
      <c r="V135" s="587"/>
      <c r="W135" s="587"/>
      <c r="X135" s="587"/>
      <c r="Y135" s="587"/>
      <c r="Z135" s="587" t="s">
        <v>43</v>
      </c>
      <c r="AA135" s="587"/>
      <c r="AB135" s="587"/>
      <c r="AC135" s="587"/>
      <c r="AD135" s="587" t="s">
        <v>44</v>
      </c>
      <c r="AE135" s="587"/>
      <c r="AF135" s="587"/>
      <c r="AG135" s="587"/>
      <c r="AH135" s="587" t="s">
        <v>45</v>
      </c>
      <c r="AI135" s="587"/>
      <c r="AJ135" s="587"/>
      <c r="AK135" s="587"/>
      <c r="AL135" s="587" t="s">
        <v>46</v>
      </c>
      <c r="AM135" s="587"/>
      <c r="AN135" s="587"/>
      <c r="AO135" s="587"/>
      <c r="AP135" s="587"/>
      <c r="AQ135" s="587"/>
      <c r="AR135" s="587"/>
      <c r="AS135" s="587"/>
    </row>
    <row r="136" spans="1:47" ht="32.25" hidden="1" customHeight="1">
      <c r="A136" s="519"/>
      <c r="B136" s="519"/>
      <c r="C136" s="519"/>
      <c r="D136" s="519"/>
      <c r="E136" s="519"/>
      <c r="F136" s="519"/>
      <c r="G136" s="519"/>
      <c r="H136" s="519"/>
      <c r="I136" s="519"/>
      <c r="J136" s="587"/>
      <c r="K136" s="587"/>
      <c r="L136" s="587"/>
      <c r="M136" s="587"/>
      <c r="N136" s="587"/>
      <c r="O136" s="587"/>
      <c r="P136" s="586"/>
      <c r="Q136" s="586"/>
      <c r="R136" s="586"/>
      <c r="S136" s="586"/>
      <c r="T136" s="586"/>
      <c r="U136" s="587"/>
      <c r="V136" s="587"/>
      <c r="W136" s="587"/>
      <c r="X136" s="587"/>
      <c r="Y136" s="587"/>
      <c r="Z136" s="587"/>
      <c r="AA136" s="587"/>
      <c r="AB136" s="587"/>
      <c r="AC136" s="587"/>
      <c r="AD136" s="587"/>
      <c r="AE136" s="587"/>
      <c r="AF136" s="587"/>
      <c r="AG136" s="587"/>
      <c r="AH136" s="587"/>
      <c r="AI136" s="587"/>
      <c r="AJ136" s="587"/>
      <c r="AK136" s="587"/>
      <c r="AL136" s="587" t="s">
        <v>42</v>
      </c>
      <c r="AM136" s="587"/>
      <c r="AN136" s="587"/>
      <c r="AO136" s="587"/>
      <c r="AP136" s="587" t="s">
        <v>47</v>
      </c>
      <c r="AQ136" s="587"/>
      <c r="AR136" s="587"/>
      <c r="AS136" s="587"/>
    </row>
    <row r="137" spans="1:47" ht="16.149999999999999" hidden="1" customHeight="1">
      <c r="A137" s="579">
        <v>1</v>
      </c>
      <c r="B137" s="580"/>
      <c r="C137" s="580"/>
      <c r="D137" s="580"/>
      <c r="E137" s="580"/>
      <c r="F137" s="580"/>
      <c r="G137" s="580"/>
      <c r="H137" s="580"/>
      <c r="I137" s="581"/>
      <c r="J137" s="579">
        <v>2</v>
      </c>
      <c r="K137" s="580"/>
      <c r="L137" s="580"/>
      <c r="M137" s="580">
        <v>3</v>
      </c>
      <c r="N137" s="580"/>
      <c r="O137" s="580"/>
      <c r="P137" s="580">
        <v>4</v>
      </c>
      <c r="Q137" s="580"/>
      <c r="R137" s="580"/>
      <c r="S137" s="580"/>
      <c r="T137" s="580"/>
      <c r="U137" s="580">
        <v>5</v>
      </c>
      <c r="V137" s="580"/>
      <c r="W137" s="580"/>
      <c r="X137" s="580"/>
      <c r="Y137" s="581"/>
      <c r="Z137" s="579">
        <v>6</v>
      </c>
      <c r="AA137" s="580"/>
      <c r="AB137" s="580"/>
      <c r="AC137" s="581"/>
      <c r="AD137" s="579">
        <v>7</v>
      </c>
      <c r="AE137" s="580"/>
      <c r="AF137" s="580"/>
      <c r="AG137" s="581"/>
      <c r="AH137" s="579">
        <v>8</v>
      </c>
      <c r="AI137" s="580"/>
      <c r="AJ137" s="580"/>
      <c r="AK137" s="581"/>
      <c r="AL137" s="579">
        <v>9</v>
      </c>
      <c r="AM137" s="580"/>
      <c r="AN137" s="580"/>
      <c r="AO137" s="581"/>
      <c r="AP137" s="579">
        <v>10</v>
      </c>
      <c r="AQ137" s="580"/>
      <c r="AR137" s="580"/>
      <c r="AS137" s="581"/>
    </row>
    <row r="138" spans="1:47" s="2" customFormat="1" ht="16.149999999999999" hidden="1" customHeight="1">
      <c r="A138" s="582">
        <v>2018</v>
      </c>
      <c r="B138" s="583"/>
      <c r="C138" s="583"/>
      <c r="D138" s="583"/>
      <c r="E138" s="583"/>
      <c r="F138" s="583"/>
      <c r="G138" s="583"/>
      <c r="H138" s="583"/>
      <c r="I138" s="583"/>
      <c r="J138" s="583"/>
      <c r="K138" s="583"/>
      <c r="L138" s="583"/>
      <c r="M138" s="583"/>
      <c r="N138" s="583"/>
      <c r="O138" s="583"/>
      <c r="P138" s="583"/>
      <c r="Q138" s="583"/>
      <c r="R138" s="583"/>
      <c r="S138" s="583"/>
      <c r="T138" s="583"/>
      <c r="U138" s="583"/>
      <c r="V138" s="583"/>
      <c r="W138" s="583"/>
      <c r="X138" s="583"/>
      <c r="Y138" s="583"/>
      <c r="Z138" s="583"/>
      <c r="AA138" s="583"/>
      <c r="AB138" s="583"/>
      <c r="AC138" s="583"/>
      <c r="AD138" s="583"/>
      <c r="AE138" s="583"/>
      <c r="AF138" s="583"/>
      <c r="AG138" s="583"/>
      <c r="AH138" s="583"/>
      <c r="AI138" s="583"/>
      <c r="AJ138" s="583"/>
      <c r="AK138" s="583"/>
      <c r="AL138" s="583"/>
      <c r="AM138" s="583"/>
      <c r="AN138" s="583"/>
      <c r="AO138" s="583"/>
      <c r="AP138" s="583"/>
      <c r="AQ138" s="583"/>
      <c r="AR138" s="583"/>
      <c r="AS138" s="584"/>
    </row>
    <row r="139" spans="1:47" hidden="1">
      <c r="A139" s="551" t="s">
        <v>48</v>
      </c>
      <c r="B139" s="552"/>
      <c r="C139" s="552"/>
      <c r="D139" s="552"/>
      <c r="E139" s="552"/>
      <c r="F139" s="552"/>
      <c r="G139" s="552"/>
      <c r="H139" s="552"/>
      <c r="I139" s="553"/>
      <c r="J139" s="513">
        <v>100</v>
      </c>
      <c r="K139" s="513"/>
      <c r="L139" s="513"/>
      <c r="M139" s="585" t="s">
        <v>49</v>
      </c>
      <c r="N139" s="585"/>
      <c r="O139" s="585"/>
      <c r="P139" s="578">
        <f>P140+P142+P146+P147+P148+P149+P150</f>
        <v>0</v>
      </c>
      <c r="Q139" s="578"/>
      <c r="R139" s="578"/>
      <c r="S139" s="578"/>
      <c r="T139" s="578"/>
      <c r="U139" s="578">
        <f>U142</f>
        <v>0</v>
      </c>
      <c r="V139" s="578"/>
      <c r="W139" s="578"/>
      <c r="X139" s="578"/>
      <c r="Y139" s="578"/>
      <c r="Z139" s="578">
        <f>Z148</f>
        <v>0</v>
      </c>
      <c r="AA139" s="578"/>
      <c r="AB139" s="578"/>
      <c r="AC139" s="578"/>
      <c r="AD139" s="578">
        <f>AD148</f>
        <v>0</v>
      </c>
      <c r="AE139" s="578"/>
      <c r="AF139" s="578"/>
      <c r="AG139" s="578"/>
      <c r="AH139" s="501">
        <f>AH142</f>
        <v>0</v>
      </c>
      <c r="AI139" s="501"/>
      <c r="AJ139" s="501"/>
      <c r="AK139" s="501"/>
      <c r="AL139" s="501">
        <f>AL142+AL146+AL147+AL149</f>
        <v>0</v>
      </c>
      <c r="AM139" s="501"/>
      <c r="AN139" s="501"/>
      <c r="AO139" s="501"/>
      <c r="AP139" s="501">
        <f>AP142+AP149</f>
        <v>0</v>
      </c>
      <c r="AQ139" s="501"/>
      <c r="AR139" s="501"/>
      <c r="AS139" s="501"/>
      <c r="AT139" s="8"/>
      <c r="AU139" s="8"/>
    </row>
    <row r="140" spans="1:47" hidden="1">
      <c r="A140" s="569" t="s">
        <v>287</v>
      </c>
      <c r="B140" s="570"/>
      <c r="C140" s="570"/>
      <c r="D140" s="570"/>
      <c r="E140" s="570"/>
      <c r="F140" s="570"/>
      <c r="G140" s="570"/>
      <c r="H140" s="570"/>
      <c r="I140" s="571"/>
      <c r="J140" s="513">
        <v>110</v>
      </c>
      <c r="K140" s="513"/>
      <c r="L140" s="513"/>
      <c r="M140" s="513">
        <v>120</v>
      </c>
      <c r="N140" s="513"/>
      <c r="O140" s="513"/>
      <c r="P140" s="578">
        <f>AL140</f>
        <v>0</v>
      </c>
      <c r="Q140" s="578"/>
      <c r="R140" s="578"/>
      <c r="S140" s="578"/>
      <c r="T140" s="578"/>
      <c r="U140" s="578" t="s">
        <v>49</v>
      </c>
      <c r="V140" s="578"/>
      <c r="W140" s="578"/>
      <c r="X140" s="578"/>
      <c r="Y140" s="578"/>
      <c r="Z140" s="578" t="s">
        <v>49</v>
      </c>
      <c r="AA140" s="578"/>
      <c r="AB140" s="578"/>
      <c r="AC140" s="578"/>
      <c r="AD140" s="578" t="s">
        <v>49</v>
      </c>
      <c r="AE140" s="578"/>
      <c r="AF140" s="578"/>
      <c r="AG140" s="578"/>
      <c r="AH140" s="501" t="s">
        <v>49</v>
      </c>
      <c r="AI140" s="501"/>
      <c r="AJ140" s="501"/>
      <c r="AK140" s="501"/>
      <c r="AL140" s="501"/>
      <c r="AM140" s="501"/>
      <c r="AN140" s="501"/>
      <c r="AO140" s="501"/>
      <c r="AP140" s="501" t="s">
        <v>49</v>
      </c>
      <c r="AQ140" s="501"/>
      <c r="AR140" s="501"/>
      <c r="AS140" s="501"/>
      <c r="AT140" s="8"/>
      <c r="AU140" s="8"/>
    </row>
    <row r="141" spans="1:47" ht="12.75" hidden="1" customHeight="1">
      <c r="A141" s="563" t="s">
        <v>288</v>
      </c>
      <c r="B141" s="564"/>
      <c r="C141" s="564"/>
      <c r="D141" s="564"/>
      <c r="E141" s="564"/>
      <c r="F141" s="564"/>
      <c r="G141" s="564"/>
      <c r="H141" s="564"/>
      <c r="I141" s="565"/>
      <c r="J141" s="513"/>
      <c r="K141" s="513"/>
      <c r="L141" s="513"/>
      <c r="M141" s="513"/>
      <c r="N141" s="513"/>
      <c r="O141" s="513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01"/>
      <c r="AI141" s="501"/>
      <c r="AJ141" s="501"/>
      <c r="AK141" s="501"/>
      <c r="AL141" s="501"/>
      <c r="AM141" s="501"/>
      <c r="AN141" s="501"/>
      <c r="AO141" s="501"/>
      <c r="AP141" s="501"/>
      <c r="AQ141" s="501"/>
      <c r="AR141" s="501"/>
      <c r="AS141" s="501"/>
      <c r="AT141" s="8"/>
      <c r="AU141" s="8"/>
    </row>
    <row r="142" spans="1:47" ht="12.75" hidden="1" customHeight="1">
      <c r="A142" s="574" t="s">
        <v>289</v>
      </c>
      <c r="B142" s="575"/>
      <c r="C142" s="575"/>
      <c r="D142" s="575"/>
      <c r="E142" s="575"/>
      <c r="F142" s="575"/>
      <c r="G142" s="575"/>
      <c r="H142" s="575"/>
      <c r="I142" s="576"/>
      <c r="J142" s="513">
        <v>120</v>
      </c>
      <c r="K142" s="513"/>
      <c r="L142" s="513"/>
      <c r="M142" s="513">
        <v>130</v>
      </c>
      <c r="N142" s="513"/>
      <c r="O142" s="513"/>
      <c r="P142" s="578">
        <f>P143+P145</f>
        <v>0</v>
      </c>
      <c r="Q142" s="578"/>
      <c r="R142" s="578"/>
      <c r="S142" s="578"/>
      <c r="T142" s="578"/>
      <c r="U142" s="578">
        <f>U143+U145</f>
        <v>0</v>
      </c>
      <c r="V142" s="578"/>
      <c r="W142" s="578"/>
      <c r="X142" s="578"/>
      <c r="Y142" s="578"/>
      <c r="Z142" s="578" t="s">
        <v>49</v>
      </c>
      <c r="AA142" s="578"/>
      <c r="AB142" s="578"/>
      <c r="AC142" s="578"/>
      <c r="AD142" s="578" t="s">
        <v>49</v>
      </c>
      <c r="AE142" s="578"/>
      <c r="AF142" s="578"/>
      <c r="AG142" s="578"/>
      <c r="AH142" s="501">
        <f>AH143+AH145</f>
        <v>0</v>
      </c>
      <c r="AI142" s="501"/>
      <c r="AJ142" s="501"/>
      <c r="AK142" s="501"/>
      <c r="AL142" s="501">
        <f>AL143+AL145</f>
        <v>0</v>
      </c>
      <c r="AM142" s="501"/>
      <c r="AN142" s="501"/>
      <c r="AO142" s="501"/>
      <c r="AP142" s="501">
        <f t="shared" ref="AP142" si="2">AP143+AP145</f>
        <v>0</v>
      </c>
      <c r="AQ142" s="501"/>
      <c r="AR142" s="501"/>
      <c r="AS142" s="501"/>
      <c r="AT142" s="8"/>
      <c r="AU142" s="8"/>
    </row>
    <row r="143" spans="1:47" hidden="1">
      <c r="A143" s="569" t="s">
        <v>290</v>
      </c>
      <c r="B143" s="570"/>
      <c r="C143" s="570"/>
      <c r="D143" s="570"/>
      <c r="E143" s="570"/>
      <c r="F143" s="570"/>
      <c r="G143" s="570"/>
      <c r="H143" s="570"/>
      <c r="I143" s="571"/>
      <c r="J143" s="501"/>
      <c r="K143" s="501"/>
      <c r="L143" s="501"/>
      <c r="M143" s="513">
        <v>130</v>
      </c>
      <c r="N143" s="513"/>
      <c r="O143" s="513"/>
      <c r="P143" s="578">
        <f>U143+AH143+AL143+AP143</f>
        <v>0</v>
      </c>
      <c r="Q143" s="578"/>
      <c r="R143" s="578"/>
      <c r="S143" s="578"/>
      <c r="T143" s="578"/>
      <c r="U143" s="578"/>
      <c r="V143" s="578"/>
      <c r="W143" s="578"/>
      <c r="X143" s="578"/>
      <c r="Y143" s="578"/>
      <c r="Z143" s="578" t="s">
        <v>49</v>
      </c>
      <c r="AA143" s="578"/>
      <c r="AB143" s="578"/>
      <c r="AC143" s="578"/>
      <c r="AD143" s="578" t="s">
        <v>49</v>
      </c>
      <c r="AE143" s="578"/>
      <c r="AF143" s="578"/>
      <c r="AG143" s="578"/>
      <c r="AH143" s="578"/>
      <c r="AI143" s="578"/>
      <c r="AJ143" s="578"/>
      <c r="AK143" s="578"/>
      <c r="AL143" s="501"/>
      <c r="AM143" s="501"/>
      <c r="AN143" s="501"/>
      <c r="AO143" s="501"/>
      <c r="AP143" s="501"/>
      <c r="AQ143" s="501"/>
      <c r="AR143" s="501"/>
      <c r="AS143" s="501"/>
      <c r="AT143" s="8"/>
      <c r="AU143" s="8"/>
    </row>
    <row r="144" spans="1:47" ht="12.75" hidden="1" customHeight="1">
      <c r="A144" s="563" t="s">
        <v>291</v>
      </c>
      <c r="B144" s="564"/>
      <c r="C144" s="564"/>
      <c r="D144" s="564"/>
      <c r="E144" s="564"/>
      <c r="F144" s="564"/>
      <c r="G144" s="564"/>
      <c r="H144" s="564"/>
      <c r="I144" s="565"/>
      <c r="J144" s="501"/>
      <c r="K144" s="501"/>
      <c r="L144" s="501"/>
      <c r="M144" s="513"/>
      <c r="N144" s="513"/>
      <c r="O144" s="513"/>
      <c r="P144" s="578"/>
      <c r="Q144" s="578"/>
      <c r="R144" s="578"/>
      <c r="S144" s="578"/>
      <c r="T144" s="578"/>
      <c r="U144" s="578"/>
      <c r="V144" s="578"/>
      <c r="W144" s="578"/>
      <c r="X144" s="578"/>
      <c r="Y144" s="578"/>
      <c r="Z144" s="578"/>
      <c r="AA144" s="578"/>
      <c r="AB144" s="578"/>
      <c r="AC144" s="578"/>
      <c r="AD144" s="578"/>
      <c r="AE144" s="578"/>
      <c r="AF144" s="578"/>
      <c r="AG144" s="578"/>
      <c r="AH144" s="578"/>
      <c r="AI144" s="578"/>
      <c r="AJ144" s="578"/>
      <c r="AK144" s="578"/>
      <c r="AL144" s="501"/>
      <c r="AM144" s="501"/>
      <c r="AN144" s="501"/>
      <c r="AO144" s="501"/>
      <c r="AP144" s="501"/>
      <c r="AQ144" s="501"/>
      <c r="AR144" s="501"/>
      <c r="AS144" s="501"/>
      <c r="AT144" s="8"/>
      <c r="AU144" s="8"/>
    </row>
    <row r="145" spans="1:47" ht="12.75" hidden="1" customHeight="1">
      <c r="A145" s="574" t="s">
        <v>292</v>
      </c>
      <c r="B145" s="575"/>
      <c r="C145" s="575"/>
      <c r="D145" s="575"/>
      <c r="E145" s="575"/>
      <c r="F145" s="575"/>
      <c r="G145" s="575"/>
      <c r="H145" s="575"/>
      <c r="I145" s="576"/>
      <c r="J145" s="501"/>
      <c r="K145" s="501"/>
      <c r="L145" s="501"/>
      <c r="M145" s="513">
        <v>130</v>
      </c>
      <c r="N145" s="513"/>
      <c r="O145" s="513"/>
      <c r="P145" s="578">
        <f>U145+AH145+AL145+AP145</f>
        <v>0</v>
      </c>
      <c r="Q145" s="578"/>
      <c r="R145" s="578"/>
      <c r="S145" s="578"/>
      <c r="T145" s="578"/>
      <c r="U145" s="515"/>
      <c r="V145" s="515"/>
      <c r="W145" s="515"/>
      <c r="X145" s="515"/>
      <c r="Y145" s="515"/>
      <c r="Z145" s="578" t="s">
        <v>49</v>
      </c>
      <c r="AA145" s="578"/>
      <c r="AB145" s="578"/>
      <c r="AC145" s="578"/>
      <c r="AD145" s="578" t="s">
        <v>49</v>
      </c>
      <c r="AE145" s="578"/>
      <c r="AF145" s="578"/>
      <c r="AG145" s="578"/>
      <c r="AH145" s="578"/>
      <c r="AI145" s="578"/>
      <c r="AJ145" s="578"/>
      <c r="AK145" s="578"/>
      <c r="AL145" s="501"/>
      <c r="AM145" s="501"/>
      <c r="AN145" s="501"/>
      <c r="AO145" s="501"/>
      <c r="AP145" s="501"/>
      <c r="AQ145" s="501"/>
      <c r="AR145" s="501"/>
      <c r="AS145" s="501"/>
      <c r="AT145" s="8"/>
      <c r="AU145" s="8"/>
    </row>
    <row r="146" spans="1:47" ht="25.5" hidden="1" customHeight="1">
      <c r="A146" s="574" t="s">
        <v>293</v>
      </c>
      <c r="B146" s="575"/>
      <c r="C146" s="575"/>
      <c r="D146" s="575"/>
      <c r="E146" s="575"/>
      <c r="F146" s="575"/>
      <c r="G146" s="575"/>
      <c r="H146" s="575"/>
      <c r="I146" s="576"/>
      <c r="J146" s="513">
        <v>130</v>
      </c>
      <c r="K146" s="513"/>
      <c r="L146" s="513"/>
      <c r="M146" s="513">
        <v>140</v>
      </c>
      <c r="N146" s="513"/>
      <c r="O146" s="513"/>
      <c r="P146" s="578">
        <f>AL146</f>
        <v>0</v>
      </c>
      <c r="Q146" s="578"/>
      <c r="R146" s="578"/>
      <c r="S146" s="578"/>
      <c r="T146" s="578"/>
      <c r="U146" s="578" t="s">
        <v>49</v>
      </c>
      <c r="V146" s="578"/>
      <c r="W146" s="578"/>
      <c r="X146" s="578"/>
      <c r="Y146" s="578"/>
      <c r="Z146" s="578" t="s">
        <v>49</v>
      </c>
      <c r="AA146" s="578"/>
      <c r="AB146" s="578"/>
      <c r="AC146" s="578"/>
      <c r="AD146" s="578" t="s">
        <v>49</v>
      </c>
      <c r="AE146" s="578"/>
      <c r="AF146" s="578"/>
      <c r="AG146" s="578"/>
      <c r="AH146" s="501" t="s">
        <v>49</v>
      </c>
      <c r="AI146" s="501"/>
      <c r="AJ146" s="501"/>
      <c r="AK146" s="501"/>
      <c r="AL146" s="501"/>
      <c r="AM146" s="501"/>
      <c r="AN146" s="501"/>
      <c r="AO146" s="501"/>
      <c r="AP146" s="501" t="s">
        <v>49</v>
      </c>
      <c r="AQ146" s="501"/>
      <c r="AR146" s="501"/>
      <c r="AS146" s="501"/>
      <c r="AT146" s="8"/>
      <c r="AU146" s="8"/>
    </row>
    <row r="147" spans="1:47" ht="51" hidden="1" customHeight="1">
      <c r="A147" s="574" t="s">
        <v>294</v>
      </c>
      <c r="B147" s="575"/>
      <c r="C147" s="575"/>
      <c r="D147" s="575"/>
      <c r="E147" s="575"/>
      <c r="F147" s="575"/>
      <c r="G147" s="575"/>
      <c r="H147" s="575"/>
      <c r="I147" s="576"/>
      <c r="J147" s="513">
        <v>140</v>
      </c>
      <c r="K147" s="513"/>
      <c r="L147" s="513"/>
      <c r="M147" s="513">
        <v>150</v>
      </c>
      <c r="N147" s="513"/>
      <c r="O147" s="513"/>
      <c r="P147" s="578">
        <f>AL147</f>
        <v>0</v>
      </c>
      <c r="Q147" s="578"/>
      <c r="R147" s="578"/>
      <c r="S147" s="578"/>
      <c r="T147" s="578"/>
      <c r="U147" s="578" t="s">
        <v>49</v>
      </c>
      <c r="V147" s="578"/>
      <c r="W147" s="578"/>
      <c r="X147" s="578"/>
      <c r="Y147" s="578"/>
      <c r="Z147" s="578" t="s">
        <v>49</v>
      </c>
      <c r="AA147" s="578"/>
      <c r="AB147" s="578"/>
      <c r="AC147" s="578"/>
      <c r="AD147" s="578" t="s">
        <v>49</v>
      </c>
      <c r="AE147" s="578"/>
      <c r="AF147" s="578"/>
      <c r="AG147" s="578"/>
      <c r="AH147" s="501" t="s">
        <v>49</v>
      </c>
      <c r="AI147" s="501"/>
      <c r="AJ147" s="501"/>
      <c r="AK147" s="501"/>
      <c r="AL147" s="501"/>
      <c r="AM147" s="501"/>
      <c r="AN147" s="501"/>
      <c r="AO147" s="501"/>
      <c r="AP147" s="501" t="s">
        <v>49</v>
      </c>
      <c r="AQ147" s="501"/>
      <c r="AR147" s="501"/>
      <c r="AS147" s="501"/>
      <c r="AT147" s="8"/>
      <c r="AU147" s="8"/>
    </row>
    <row r="148" spans="1:47" hidden="1">
      <c r="A148" s="574" t="s">
        <v>295</v>
      </c>
      <c r="B148" s="575"/>
      <c r="C148" s="575"/>
      <c r="D148" s="575"/>
      <c r="E148" s="575"/>
      <c r="F148" s="575"/>
      <c r="G148" s="575"/>
      <c r="H148" s="575"/>
      <c r="I148" s="576"/>
      <c r="J148" s="513">
        <v>150</v>
      </c>
      <c r="K148" s="513"/>
      <c r="L148" s="513"/>
      <c r="M148" s="554">
        <v>180</v>
      </c>
      <c r="N148" s="555"/>
      <c r="O148" s="556"/>
      <c r="P148" s="548">
        <f>AD148+Z148</f>
        <v>0</v>
      </c>
      <c r="Q148" s="549"/>
      <c r="R148" s="549"/>
      <c r="S148" s="549"/>
      <c r="T148" s="550"/>
      <c r="U148" s="548" t="s">
        <v>49</v>
      </c>
      <c r="V148" s="549"/>
      <c r="W148" s="549"/>
      <c r="X148" s="549"/>
      <c r="Y148" s="550"/>
      <c r="Z148" s="548"/>
      <c r="AA148" s="549"/>
      <c r="AB148" s="549"/>
      <c r="AC148" s="550"/>
      <c r="AD148" s="548"/>
      <c r="AE148" s="549"/>
      <c r="AF148" s="549"/>
      <c r="AG148" s="550"/>
      <c r="AH148" s="508" t="s">
        <v>49</v>
      </c>
      <c r="AI148" s="509"/>
      <c r="AJ148" s="509"/>
      <c r="AK148" s="510"/>
      <c r="AL148" s="508" t="s">
        <v>49</v>
      </c>
      <c r="AM148" s="509"/>
      <c r="AN148" s="509"/>
      <c r="AO148" s="510"/>
      <c r="AP148" s="508" t="s">
        <v>49</v>
      </c>
      <c r="AQ148" s="509"/>
      <c r="AR148" s="509"/>
      <c r="AS148" s="510"/>
      <c r="AT148" s="8"/>
      <c r="AU148" s="8"/>
    </row>
    <row r="149" spans="1:47" hidden="1">
      <c r="A149" s="574" t="s">
        <v>296</v>
      </c>
      <c r="B149" s="575"/>
      <c r="C149" s="575"/>
      <c r="D149" s="575"/>
      <c r="E149" s="575"/>
      <c r="F149" s="575"/>
      <c r="G149" s="575"/>
      <c r="H149" s="575"/>
      <c r="I149" s="576"/>
      <c r="J149" s="513">
        <v>160</v>
      </c>
      <c r="K149" s="513"/>
      <c r="L149" s="513"/>
      <c r="M149" s="554">
        <v>180</v>
      </c>
      <c r="N149" s="555"/>
      <c r="O149" s="556"/>
      <c r="P149" s="548">
        <f>AL149+AP149</f>
        <v>0</v>
      </c>
      <c r="Q149" s="549"/>
      <c r="R149" s="549"/>
      <c r="S149" s="549"/>
      <c r="T149" s="550"/>
      <c r="U149" s="548" t="s">
        <v>49</v>
      </c>
      <c r="V149" s="549"/>
      <c r="W149" s="549"/>
      <c r="X149" s="549"/>
      <c r="Y149" s="550"/>
      <c r="Z149" s="548" t="s">
        <v>49</v>
      </c>
      <c r="AA149" s="549"/>
      <c r="AB149" s="549"/>
      <c r="AC149" s="550"/>
      <c r="AD149" s="548" t="s">
        <v>49</v>
      </c>
      <c r="AE149" s="549"/>
      <c r="AF149" s="549"/>
      <c r="AG149" s="550"/>
      <c r="AH149" s="508" t="s">
        <v>49</v>
      </c>
      <c r="AI149" s="509"/>
      <c r="AJ149" s="509"/>
      <c r="AK149" s="510"/>
      <c r="AL149" s="508"/>
      <c r="AM149" s="509"/>
      <c r="AN149" s="509"/>
      <c r="AO149" s="510"/>
      <c r="AP149" s="508"/>
      <c r="AQ149" s="509"/>
      <c r="AR149" s="509"/>
      <c r="AS149" s="510"/>
      <c r="AT149" s="8"/>
      <c r="AU149" s="8"/>
    </row>
    <row r="150" spans="1:47" hidden="1">
      <c r="A150" s="574" t="s">
        <v>297</v>
      </c>
      <c r="B150" s="575"/>
      <c r="C150" s="575"/>
      <c r="D150" s="575"/>
      <c r="E150" s="575"/>
      <c r="F150" s="575"/>
      <c r="G150" s="575"/>
      <c r="H150" s="575"/>
      <c r="I150" s="576"/>
      <c r="J150" s="513">
        <v>180</v>
      </c>
      <c r="K150" s="513"/>
      <c r="L150" s="513"/>
      <c r="M150" s="508" t="s">
        <v>49</v>
      </c>
      <c r="N150" s="509"/>
      <c r="O150" s="510"/>
      <c r="P150" s="548">
        <f>P151+P153</f>
        <v>0</v>
      </c>
      <c r="Q150" s="549"/>
      <c r="R150" s="549"/>
      <c r="S150" s="549"/>
      <c r="T150" s="550"/>
      <c r="U150" s="548" t="s">
        <v>49</v>
      </c>
      <c r="V150" s="549"/>
      <c r="W150" s="549"/>
      <c r="X150" s="549"/>
      <c r="Y150" s="550"/>
      <c r="Z150" s="548" t="s">
        <v>49</v>
      </c>
      <c r="AA150" s="549"/>
      <c r="AB150" s="549"/>
      <c r="AC150" s="550"/>
      <c r="AD150" s="548" t="s">
        <v>49</v>
      </c>
      <c r="AE150" s="549"/>
      <c r="AF150" s="549"/>
      <c r="AG150" s="550"/>
      <c r="AH150" s="508" t="s">
        <v>49</v>
      </c>
      <c r="AI150" s="509"/>
      <c r="AJ150" s="509"/>
      <c r="AK150" s="510"/>
      <c r="AL150" s="508">
        <f>AL151+AL153</f>
        <v>0</v>
      </c>
      <c r="AM150" s="509"/>
      <c r="AN150" s="509"/>
      <c r="AO150" s="510"/>
      <c r="AP150" s="508" t="s">
        <v>49</v>
      </c>
      <c r="AQ150" s="509"/>
      <c r="AR150" s="509"/>
      <c r="AS150" s="510"/>
      <c r="AT150" s="8"/>
      <c r="AU150" s="8"/>
    </row>
    <row r="151" spans="1:47" hidden="1">
      <c r="A151" s="569" t="s">
        <v>298</v>
      </c>
      <c r="B151" s="570"/>
      <c r="C151" s="570"/>
      <c r="D151" s="570"/>
      <c r="E151" s="570"/>
      <c r="F151" s="570"/>
      <c r="G151" s="570"/>
      <c r="H151" s="570"/>
      <c r="I151" s="571"/>
      <c r="J151" s="523"/>
      <c r="K151" s="524"/>
      <c r="L151" s="525"/>
      <c r="M151" s="535">
        <v>410</v>
      </c>
      <c r="N151" s="572"/>
      <c r="O151" s="536"/>
      <c r="P151" s="557">
        <f>AL151</f>
        <v>0</v>
      </c>
      <c r="Q151" s="558"/>
      <c r="R151" s="558"/>
      <c r="S151" s="558"/>
      <c r="T151" s="559"/>
      <c r="U151" s="557" t="s">
        <v>49</v>
      </c>
      <c r="V151" s="558"/>
      <c r="W151" s="558"/>
      <c r="X151" s="558"/>
      <c r="Y151" s="559"/>
      <c r="Z151" s="557" t="s">
        <v>49</v>
      </c>
      <c r="AA151" s="558"/>
      <c r="AB151" s="558"/>
      <c r="AC151" s="559"/>
      <c r="AD151" s="557" t="s">
        <v>49</v>
      </c>
      <c r="AE151" s="558"/>
      <c r="AF151" s="558"/>
      <c r="AG151" s="559"/>
      <c r="AH151" s="523" t="s">
        <v>49</v>
      </c>
      <c r="AI151" s="524"/>
      <c r="AJ151" s="524"/>
      <c r="AK151" s="525"/>
      <c r="AL151" s="523"/>
      <c r="AM151" s="524"/>
      <c r="AN151" s="524"/>
      <c r="AO151" s="525"/>
      <c r="AP151" s="523" t="s">
        <v>49</v>
      </c>
      <c r="AQ151" s="524"/>
      <c r="AR151" s="524"/>
      <c r="AS151" s="525"/>
      <c r="AT151" s="8"/>
      <c r="AU151" s="8"/>
    </row>
    <row r="152" spans="1:47" ht="12.75" hidden="1" customHeight="1">
      <c r="A152" s="563" t="s">
        <v>299</v>
      </c>
      <c r="B152" s="564"/>
      <c r="C152" s="564"/>
      <c r="D152" s="564"/>
      <c r="E152" s="564"/>
      <c r="F152" s="564"/>
      <c r="G152" s="564"/>
      <c r="H152" s="564"/>
      <c r="I152" s="565"/>
      <c r="J152" s="526"/>
      <c r="K152" s="527"/>
      <c r="L152" s="528"/>
      <c r="M152" s="537"/>
      <c r="N152" s="573"/>
      <c r="O152" s="538"/>
      <c r="P152" s="560"/>
      <c r="Q152" s="561"/>
      <c r="R152" s="561"/>
      <c r="S152" s="561"/>
      <c r="T152" s="562"/>
      <c r="U152" s="560"/>
      <c r="V152" s="561"/>
      <c r="W152" s="561"/>
      <c r="X152" s="561"/>
      <c r="Y152" s="562"/>
      <c r="Z152" s="560"/>
      <c r="AA152" s="561"/>
      <c r="AB152" s="561"/>
      <c r="AC152" s="562"/>
      <c r="AD152" s="560"/>
      <c r="AE152" s="561"/>
      <c r="AF152" s="561"/>
      <c r="AG152" s="562"/>
      <c r="AH152" s="526"/>
      <c r="AI152" s="527"/>
      <c r="AJ152" s="527"/>
      <c r="AK152" s="528"/>
      <c r="AL152" s="526"/>
      <c r="AM152" s="527"/>
      <c r="AN152" s="527"/>
      <c r="AO152" s="528"/>
      <c r="AP152" s="526"/>
      <c r="AQ152" s="527"/>
      <c r="AR152" s="527"/>
      <c r="AS152" s="528"/>
      <c r="AT152" s="8"/>
      <c r="AU152" s="8"/>
    </row>
    <row r="153" spans="1:47" hidden="1">
      <c r="A153" s="574" t="s">
        <v>300</v>
      </c>
      <c r="B153" s="575"/>
      <c r="C153" s="575"/>
      <c r="D153" s="575"/>
      <c r="E153" s="575"/>
      <c r="F153" s="575"/>
      <c r="G153" s="575"/>
      <c r="H153" s="575"/>
      <c r="I153" s="576"/>
      <c r="J153" s="508"/>
      <c r="K153" s="509"/>
      <c r="L153" s="510"/>
      <c r="M153" s="554">
        <v>440</v>
      </c>
      <c r="N153" s="555"/>
      <c r="O153" s="556"/>
      <c r="P153" s="548">
        <f>AL153</f>
        <v>0</v>
      </c>
      <c r="Q153" s="549"/>
      <c r="R153" s="549"/>
      <c r="S153" s="549"/>
      <c r="T153" s="550"/>
      <c r="U153" s="548" t="s">
        <v>49</v>
      </c>
      <c r="V153" s="549"/>
      <c r="W153" s="549"/>
      <c r="X153" s="549"/>
      <c r="Y153" s="550"/>
      <c r="Z153" s="548" t="s">
        <v>49</v>
      </c>
      <c r="AA153" s="549"/>
      <c r="AB153" s="549"/>
      <c r="AC153" s="550"/>
      <c r="AD153" s="548" t="s">
        <v>49</v>
      </c>
      <c r="AE153" s="549"/>
      <c r="AF153" s="549"/>
      <c r="AG153" s="550"/>
      <c r="AH153" s="508" t="s">
        <v>49</v>
      </c>
      <c r="AI153" s="509"/>
      <c r="AJ153" s="509"/>
      <c r="AK153" s="510"/>
      <c r="AL153" s="508"/>
      <c r="AM153" s="509"/>
      <c r="AN153" s="509"/>
      <c r="AO153" s="510"/>
      <c r="AP153" s="508" t="s">
        <v>49</v>
      </c>
      <c r="AQ153" s="509"/>
      <c r="AR153" s="509"/>
      <c r="AS153" s="510"/>
      <c r="AT153" s="8"/>
      <c r="AU153" s="8"/>
    </row>
    <row r="154" spans="1:47" hidden="1">
      <c r="A154" s="551" t="s">
        <v>50</v>
      </c>
      <c r="B154" s="552"/>
      <c r="C154" s="552"/>
      <c r="D154" s="552"/>
      <c r="E154" s="552"/>
      <c r="F154" s="552"/>
      <c r="G154" s="552"/>
      <c r="H154" s="552"/>
      <c r="I154" s="553"/>
      <c r="J154" s="554">
        <v>200</v>
      </c>
      <c r="K154" s="555"/>
      <c r="L154" s="556"/>
      <c r="M154" s="508" t="s">
        <v>49</v>
      </c>
      <c r="N154" s="509"/>
      <c r="O154" s="510"/>
      <c r="P154" s="548">
        <f>SUM(U154:AS154)</f>
        <v>0</v>
      </c>
      <c r="Q154" s="549"/>
      <c r="R154" s="549"/>
      <c r="S154" s="549"/>
      <c r="T154" s="550"/>
      <c r="U154" s="548">
        <f>U155+U164+U169+U172+U177</f>
        <v>0</v>
      </c>
      <c r="V154" s="549"/>
      <c r="W154" s="549"/>
      <c r="X154" s="549"/>
      <c r="Y154" s="550"/>
      <c r="Z154" s="548">
        <f>Z155+Z164+Z169+Z172+Z177</f>
        <v>0</v>
      </c>
      <c r="AA154" s="549"/>
      <c r="AB154" s="549"/>
      <c r="AC154" s="550"/>
      <c r="AD154" s="548">
        <f>AD155+AD164+AD169+AD172+AD177</f>
        <v>0</v>
      </c>
      <c r="AE154" s="549"/>
      <c r="AF154" s="549"/>
      <c r="AG154" s="550"/>
      <c r="AH154" s="548">
        <f>AH155+AH164+AH169+AH172+AH177</f>
        <v>0</v>
      </c>
      <c r="AI154" s="549"/>
      <c r="AJ154" s="549"/>
      <c r="AK154" s="550"/>
      <c r="AL154" s="548">
        <f>AL155+AL164+AL169+AL172+AL177</f>
        <v>0</v>
      </c>
      <c r="AM154" s="549"/>
      <c r="AN154" s="549"/>
      <c r="AO154" s="550"/>
      <c r="AP154" s="548">
        <f>AP155+AP164+AP169+AP172+AP177</f>
        <v>0</v>
      </c>
      <c r="AQ154" s="549"/>
      <c r="AR154" s="549"/>
      <c r="AS154" s="550"/>
      <c r="AT154" s="8"/>
      <c r="AU154" s="8"/>
    </row>
    <row r="155" spans="1:47" hidden="1">
      <c r="A155" s="569" t="s">
        <v>301</v>
      </c>
      <c r="B155" s="570"/>
      <c r="C155" s="570"/>
      <c r="D155" s="570"/>
      <c r="E155" s="570"/>
      <c r="F155" s="570"/>
      <c r="G155" s="570"/>
      <c r="H155" s="570"/>
      <c r="I155" s="571"/>
      <c r="J155" s="535">
        <v>210</v>
      </c>
      <c r="K155" s="572"/>
      <c r="L155" s="536"/>
      <c r="M155" s="535">
        <v>100</v>
      </c>
      <c r="N155" s="572"/>
      <c r="O155" s="536"/>
      <c r="P155" s="557">
        <f t="shared" ref="P155:P180" si="3">SUM(U155:AS155)</f>
        <v>0</v>
      </c>
      <c r="Q155" s="558"/>
      <c r="R155" s="558"/>
      <c r="S155" s="558"/>
      <c r="T155" s="559"/>
      <c r="U155" s="557">
        <f>U157</f>
        <v>0</v>
      </c>
      <c r="V155" s="558"/>
      <c r="W155" s="558"/>
      <c r="X155" s="558"/>
      <c r="Y155" s="559"/>
      <c r="Z155" s="557">
        <f>Z157</f>
        <v>0</v>
      </c>
      <c r="AA155" s="558"/>
      <c r="AB155" s="558"/>
      <c r="AC155" s="559"/>
      <c r="AD155" s="557">
        <f>AD157</f>
        <v>0</v>
      </c>
      <c r="AE155" s="558"/>
      <c r="AF155" s="558"/>
      <c r="AG155" s="559"/>
      <c r="AH155" s="523">
        <f>AH157</f>
        <v>0</v>
      </c>
      <c r="AI155" s="524"/>
      <c r="AJ155" s="524"/>
      <c r="AK155" s="525"/>
      <c r="AL155" s="523">
        <f>AL157</f>
        <v>0</v>
      </c>
      <c r="AM155" s="524"/>
      <c r="AN155" s="524"/>
      <c r="AO155" s="525"/>
      <c r="AP155" s="523">
        <f>AP157</f>
        <v>0</v>
      </c>
      <c r="AQ155" s="524"/>
      <c r="AR155" s="524"/>
      <c r="AS155" s="525"/>
      <c r="AT155" s="8"/>
      <c r="AU155" s="8"/>
    </row>
    <row r="156" spans="1:47" ht="12.75" hidden="1" customHeight="1">
      <c r="A156" s="563" t="s">
        <v>302</v>
      </c>
      <c r="B156" s="564"/>
      <c r="C156" s="564"/>
      <c r="D156" s="564"/>
      <c r="E156" s="564"/>
      <c r="F156" s="564"/>
      <c r="G156" s="564"/>
      <c r="H156" s="564"/>
      <c r="I156" s="565"/>
      <c r="J156" s="537"/>
      <c r="K156" s="573"/>
      <c r="L156" s="538"/>
      <c r="M156" s="537"/>
      <c r="N156" s="573"/>
      <c r="O156" s="538"/>
      <c r="P156" s="560">
        <f t="shared" si="3"/>
        <v>0</v>
      </c>
      <c r="Q156" s="561"/>
      <c r="R156" s="561"/>
      <c r="S156" s="561"/>
      <c r="T156" s="562"/>
      <c r="U156" s="560"/>
      <c r="V156" s="561"/>
      <c r="W156" s="561"/>
      <c r="X156" s="561"/>
      <c r="Y156" s="562"/>
      <c r="Z156" s="560"/>
      <c r="AA156" s="561"/>
      <c r="AB156" s="561"/>
      <c r="AC156" s="562"/>
      <c r="AD156" s="560"/>
      <c r="AE156" s="561"/>
      <c r="AF156" s="561"/>
      <c r="AG156" s="562"/>
      <c r="AH156" s="526"/>
      <c r="AI156" s="527"/>
      <c r="AJ156" s="527"/>
      <c r="AK156" s="528"/>
      <c r="AL156" s="526"/>
      <c r="AM156" s="527"/>
      <c r="AN156" s="527"/>
      <c r="AO156" s="528"/>
      <c r="AP156" s="526"/>
      <c r="AQ156" s="527"/>
      <c r="AR156" s="527"/>
      <c r="AS156" s="528"/>
      <c r="AT156" s="8"/>
      <c r="AU156" s="8"/>
    </row>
    <row r="157" spans="1:47" hidden="1">
      <c r="A157" s="569" t="s">
        <v>303</v>
      </c>
      <c r="B157" s="570"/>
      <c r="C157" s="570"/>
      <c r="D157" s="570"/>
      <c r="E157" s="570"/>
      <c r="F157" s="570"/>
      <c r="G157" s="570"/>
      <c r="H157" s="570"/>
      <c r="I157" s="571"/>
      <c r="J157" s="535">
        <v>211</v>
      </c>
      <c r="K157" s="572"/>
      <c r="L157" s="536"/>
      <c r="M157" s="535">
        <v>110</v>
      </c>
      <c r="N157" s="572"/>
      <c r="O157" s="536"/>
      <c r="P157" s="557">
        <f t="shared" si="3"/>
        <v>0</v>
      </c>
      <c r="Q157" s="558"/>
      <c r="R157" s="558"/>
      <c r="S157" s="558"/>
      <c r="T157" s="559"/>
      <c r="U157" s="557">
        <f>SUM(U159:Y163)</f>
        <v>0</v>
      </c>
      <c r="V157" s="558"/>
      <c r="W157" s="558"/>
      <c r="X157" s="558"/>
      <c r="Y157" s="559"/>
      <c r="Z157" s="557">
        <f>SUM(Z159:AC163)</f>
        <v>0</v>
      </c>
      <c r="AA157" s="558"/>
      <c r="AB157" s="558"/>
      <c r="AC157" s="559"/>
      <c r="AD157" s="557">
        <f>SUM(AD159:AG163)</f>
        <v>0</v>
      </c>
      <c r="AE157" s="558"/>
      <c r="AF157" s="558"/>
      <c r="AG157" s="559"/>
      <c r="AH157" s="523">
        <f>SUM(AH159:AK163)</f>
        <v>0</v>
      </c>
      <c r="AI157" s="524"/>
      <c r="AJ157" s="524"/>
      <c r="AK157" s="525"/>
      <c r="AL157" s="523">
        <f>SUM(AL159:AO163)</f>
        <v>0</v>
      </c>
      <c r="AM157" s="524"/>
      <c r="AN157" s="524"/>
      <c r="AO157" s="525"/>
      <c r="AP157" s="523">
        <f>SUM(AP159:AS163)</f>
        <v>0</v>
      </c>
      <c r="AQ157" s="524"/>
      <c r="AR157" s="524"/>
      <c r="AS157" s="525"/>
      <c r="AT157" s="8"/>
      <c r="AU157" s="8"/>
    </row>
    <row r="158" spans="1:47" ht="25.5" hidden="1" customHeight="1">
      <c r="A158" s="563" t="s">
        <v>304</v>
      </c>
      <c r="B158" s="564"/>
      <c r="C158" s="564"/>
      <c r="D158" s="564"/>
      <c r="E158" s="564"/>
      <c r="F158" s="564"/>
      <c r="G158" s="564"/>
      <c r="H158" s="564"/>
      <c r="I158" s="565"/>
      <c r="J158" s="537"/>
      <c r="K158" s="573"/>
      <c r="L158" s="538"/>
      <c r="M158" s="537"/>
      <c r="N158" s="573"/>
      <c r="O158" s="538"/>
      <c r="P158" s="560">
        <f t="shared" si="3"/>
        <v>0</v>
      </c>
      <c r="Q158" s="561"/>
      <c r="R158" s="561"/>
      <c r="S158" s="561"/>
      <c r="T158" s="562"/>
      <c r="U158" s="560"/>
      <c r="V158" s="561"/>
      <c r="W158" s="561"/>
      <c r="X158" s="561"/>
      <c r="Y158" s="562"/>
      <c r="Z158" s="560"/>
      <c r="AA158" s="561"/>
      <c r="AB158" s="561"/>
      <c r="AC158" s="562"/>
      <c r="AD158" s="560"/>
      <c r="AE158" s="561"/>
      <c r="AF158" s="561"/>
      <c r="AG158" s="562"/>
      <c r="AH158" s="526"/>
      <c r="AI158" s="527"/>
      <c r="AJ158" s="527"/>
      <c r="AK158" s="528"/>
      <c r="AL158" s="526"/>
      <c r="AM158" s="527"/>
      <c r="AN158" s="527"/>
      <c r="AO158" s="528"/>
      <c r="AP158" s="526"/>
      <c r="AQ158" s="527"/>
      <c r="AR158" s="527"/>
      <c r="AS158" s="528"/>
      <c r="AT158" s="8"/>
      <c r="AU158" s="8"/>
    </row>
    <row r="159" spans="1:47" hidden="1">
      <c r="A159" s="569" t="s">
        <v>305</v>
      </c>
      <c r="B159" s="570"/>
      <c r="C159" s="570"/>
      <c r="D159" s="570"/>
      <c r="E159" s="570"/>
      <c r="F159" s="570"/>
      <c r="G159" s="570"/>
      <c r="H159" s="570"/>
      <c r="I159" s="571"/>
      <c r="J159" s="523"/>
      <c r="K159" s="524"/>
      <c r="L159" s="525"/>
      <c r="M159" s="535">
        <v>111</v>
      </c>
      <c r="N159" s="572"/>
      <c r="O159" s="536"/>
      <c r="P159" s="557">
        <f t="shared" si="3"/>
        <v>0</v>
      </c>
      <c r="Q159" s="558"/>
      <c r="R159" s="558"/>
      <c r="S159" s="558"/>
      <c r="T159" s="559"/>
      <c r="U159" s="529"/>
      <c r="V159" s="530"/>
      <c r="W159" s="530"/>
      <c r="X159" s="530"/>
      <c r="Y159" s="531"/>
      <c r="Z159" s="557"/>
      <c r="AA159" s="558"/>
      <c r="AB159" s="558"/>
      <c r="AC159" s="559"/>
      <c r="AD159" s="557"/>
      <c r="AE159" s="558"/>
      <c r="AF159" s="558"/>
      <c r="AG159" s="559"/>
      <c r="AH159" s="557"/>
      <c r="AI159" s="558"/>
      <c r="AJ159" s="558"/>
      <c r="AK159" s="559"/>
      <c r="AL159" s="523"/>
      <c r="AM159" s="524"/>
      <c r="AN159" s="524"/>
      <c r="AO159" s="525"/>
      <c r="AP159" s="523"/>
      <c r="AQ159" s="524"/>
      <c r="AR159" s="524"/>
      <c r="AS159" s="525"/>
      <c r="AT159" s="8"/>
      <c r="AU159" s="8"/>
    </row>
    <row r="160" spans="1:47" ht="12.75" hidden="1" customHeight="1">
      <c r="A160" s="563" t="s">
        <v>306</v>
      </c>
      <c r="B160" s="564"/>
      <c r="C160" s="564"/>
      <c r="D160" s="564"/>
      <c r="E160" s="564"/>
      <c r="F160" s="564"/>
      <c r="G160" s="564"/>
      <c r="H160" s="564"/>
      <c r="I160" s="565"/>
      <c r="J160" s="526"/>
      <c r="K160" s="527"/>
      <c r="L160" s="528"/>
      <c r="M160" s="537"/>
      <c r="N160" s="573"/>
      <c r="O160" s="538"/>
      <c r="P160" s="560">
        <f t="shared" si="3"/>
        <v>0</v>
      </c>
      <c r="Q160" s="561"/>
      <c r="R160" s="561"/>
      <c r="S160" s="561"/>
      <c r="T160" s="562"/>
      <c r="U160" s="532"/>
      <c r="V160" s="533"/>
      <c r="W160" s="533"/>
      <c r="X160" s="533"/>
      <c r="Y160" s="534"/>
      <c r="Z160" s="560"/>
      <c r="AA160" s="561"/>
      <c r="AB160" s="561"/>
      <c r="AC160" s="562"/>
      <c r="AD160" s="560"/>
      <c r="AE160" s="561"/>
      <c r="AF160" s="561"/>
      <c r="AG160" s="562"/>
      <c r="AH160" s="560"/>
      <c r="AI160" s="561"/>
      <c r="AJ160" s="561"/>
      <c r="AK160" s="562"/>
      <c r="AL160" s="526"/>
      <c r="AM160" s="527"/>
      <c r="AN160" s="527"/>
      <c r="AO160" s="528"/>
      <c r="AP160" s="526"/>
      <c r="AQ160" s="527"/>
      <c r="AR160" s="527"/>
      <c r="AS160" s="528"/>
      <c r="AT160" s="8"/>
      <c r="AU160" s="8"/>
    </row>
    <row r="161" spans="1:47" ht="25.5" hidden="1" customHeight="1">
      <c r="A161" s="574" t="s">
        <v>307</v>
      </c>
      <c r="B161" s="575"/>
      <c r="C161" s="575"/>
      <c r="D161" s="575"/>
      <c r="E161" s="575"/>
      <c r="F161" s="575"/>
      <c r="G161" s="575"/>
      <c r="H161" s="575"/>
      <c r="I161" s="576"/>
      <c r="J161" s="508"/>
      <c r="K161" s="509"/>
      <c r="L161" s="510"/>
      <c r="M161" s="554">
        <v>112</v>
      </c>
      <c r="N161" s="555"/>
      <c r="O161" s="556"/>
      <c r="P161" s="548">
        <f t="shared" si="3"/>
        <v>0</v>
      </c>
      <c r="Q161" s="549"/>
      <c r="R161" s="549"/>
      <c r="S161" s="549"/>
      <c r="T161" s="550"/>
      <c r="U161" s="548"/>
      <c r="V161" s="549"/>
      <c r="W161" s="549"/>
      <c r="X161" s="549"/>
      <c r="Y161" s="550"/>
      <c r="Z161" s="548"/>
      <c r="AA161" s="549"/>
      <c r="AB161" s="549"/>
      <c r="AC161" s="550"/>
      <c r="AD161" s="548"/>
      <c r="AE161" s="549"/>
      <c r="AF161" s="549"/>
      <c r="AG161" s="550"/>
      <c r="AH161" s="548"/>
      <c r="AI161" s="549"/>
      <c r="AJ161" s="549"/>
      <c r="AK161" s="550"/>
      <c r="AL161" s="548"/>
      <c r="AM161" s="549"/>
      <c r="AN161" s="549"/>
      <c r="AO161" s="550"/>
      <c r="AP161" s="548"/>
      <c r="AQ161" s="549"/>
      <c r="AR161" s="549"/>
      <c r="AS161" s="550"/>
      <c r="AT161" s="8"/>
      <c r="AU161" s="8"/>
    </row>
    <row r="162" spans="1:47" ht="51" hidden="1" customHeight="1">
      <c r="A162" s="574" t="s">
        <v>308</v>
      </c>
      <c r="B162" s="575"/>
      <c r="C162" s="575"/>
      <c r="D162" s="575"/>
      <c r="E162" s="575"/>
      <c r="F162" s="575"/>
      <c r="G162" s="575"/>
      <c r="H162" s="575"/>
      <c r="I162" s="576"/>
      <c r="J162" s="508"/>
      <c r="K162" s="509"/>
      <c r="L162" s="510"/>
      <c r="M162" s="554">
        <v>113</v>
      </c>
      <c r="N162" s="555"/>
      <c r="O162" s="556"/>
      <c r="P162" s="548">
        <f t="shared" si="3"/>
        <v>0</v>
      </c>
      <c r="Q162" s="549"/>
      <c r="R162" s="549"/>
      <c r="S162" s="549"/>
      <c r="T162" s="550"/>
      <c r="U162" s="548"/>
      <c r="V162" s="549"/>
      <c r="W162" s="549"/>
      <c r="X162" s="549"/>
      <c r="Y162" s="550"/>
      <c r="Z162" s="548"/>
      <c r="AA162" s="549"/>
      <c r="AB162" s="549"/>
      <c r="AC162" s="550"/>
      <c r="AD162" s="548"/>
      <c r="AE162" s="549"/>
      <c r="AF162" s="549"/>
      <c r="AG162" s="550"/>
      <c r="AH162" s="548"/>
      <c r="AI162" s="549"/>
      <c r="AJ162" s="549"/>
      <c r="AK162" s="550"/>
      <c r="AL162" s="548"/>
      <c r="AM162" s="549"/>
      <c r="AN162" s="549"/>
      <c r="AO162" s="550"/>
      <c r="AP162" s="548"/>
      <c r="AQ162" s="549"/>
      <c r="AR162" s="549"/>
      <c r="AS162" s="550"/>
      <c r="AT162" s="8"/>
      <c r="AU162" s="8"/>
    </row>
    <row r="163" spans="1:47" ht="51" hidden="1" customHeight="1">
      <c r="A163" s="574" t="s">
        <v>309</v>
      </c>
      <c r="B163" s="575"/>
      <c r="C163" s="575"/>
      <c r="D163" s="575"/>
      <c r="E163" s="575"/>
      <c r="F163" s="575"/>
      <c r="G163" s="575"/>
      <c r="H163" s="575"/>
      <c r="I163" s="576"/>
      <c r="J163" s="508"/>
      <c r="K163" s="509"/>
      <c r="L163" s="510"/>
      <c r="M163" s="554">
        <v>119</v>
      </c>
      <c r="N163" s="555"/>
      <c r="O163" s="556"/>
      <c r="P163" s="548">
        <f t="shared" si="3"/>
        <v>0</v>
      </c>
      <c r="Q163" s="549"/>
      <c r="R163" s="549"/>
      <c r="S163" s="549"/>
      <c r="T163" s="550"/>
      <c r="U163" s="548"/>
      <c r="V163" s="549"/>
      <c r="W163" s="549"/>
      <c r="X163" s="549"/>
      <c r="Y163" s="550"/>
      <c r="Z163" s="548"/>
      <c r="AA163" s="549"/>
      <c r="AB163" s="549"/>
      <c r="AC163" s="550"/>
      <c r="AD163" s="548"/>
      <c r="AE163" s="549"/>
      <c r="AF163" s="549"/>
      <c r="AG163" s="550"/>
      <c r="AH163" s="548"/>
      <c r="AI163" s="549"/>
      <c r="AJ163" s="549"/>
      <c r="AK163" s="550"/>
      <c r="AL163" s="548"/>
      <c r="AM163" s="549"/>
      <c r="AN163" s="549"/>
      <c r="AO163" s="550"/>
      <c r="AP163" s="548"/>
      <c r="AQ163" s="549"/>
      <c r="AR163" s="549"/>
      <c r="AS163" s="550"/>
      <c r="AT163" s="8"/>
      <c r="AU163" s="8"/>
    </row>
    <row r="164" spans="1:47" ht="25.5" hidden="1" customHeight="1">
      <c r="A164" s="574" t="s">
        <v>310</v>
      </c>
      <c r="B164" s="575"/>
      <c r="C164" s="575"/>
      <c r="D164" s="575"/>
      <c r="E164" s="575"/>
      <c r="F164" s="575"/>
      <c r="G164" s="575"/>
      <c r="H164" s="575"/>
      <c r="I164" s="576"/>
      <c r="J164" s="554">
        <v>220</v>
      </c>
      <c r="K164" s="555"/>
      <c r="L164" s="556"/>
      <c r="M164" s="554">
        <v>300</v>
      </c>
      <c r="N164" s="555"/>
      <c r="O164" s="556"/>
      <c r="P164" s="548">
        <f t="shared" si="3"/>
        <v>0</v>
      </c>
      <c r="Q164" s="549"/>
      <c r="R164" s="549"/>
      <c r="S164" s="549"/>
      <c r="T164" s="550"/>
      <c r="U164" s="548">
        <f>SUM(U165:Y168)</f>
        <v>0</v>
      </c>
      <c r="V164" s="549"/>
      <c r="W164" s="549"/>
      <c r="X164" s="549"/>
      <c r="Y164" s="550"/>
      <c r="Z164" s="548">
        <f>SUM(Z165:AC168)</f>
        <v>0</v>
      </c>
      <c r="AA164" s="549"/>
      <c r="AB164" s="549"/>
      <c r="AC164" s="550"/>
      <c r="AD164" s="548">
        <f>SUM(AD165:AG168)</f>
        <v>0</v>
      </c>
      <c r="AE164" s="549"/>
      <c r="AF164" s="549"/>
      <c r="AG164" s="550"/>
      <c r="AH164" s="508">
        <f>SUM(AH165:AK168)</f>
        <v>0</v>
      </c>
      <c r="AI164" s="509"/>
      <c r="AJ164" s="509"/>
      <c r="AK164" s="510"/>
      <c r="AL164" s="508">
        <f>SUM(AL165:AO168)</f>
        <v>0</v>
      </c>
      <c r="AM164" s="509"/>
      <c r="AN164" s="509"/>
      <c r="AO164" s="510"/>
      <c r="AP164" s="508">
        <f>SUM(AP165:AS168)</f>
        <v>0</v>
      </c>
      <c r="AQ164" s="509"/>
      <c r="AR164" s="509"/>
      <c r="AS164" s="510"/>
      <c r="AT164" s="8"/>
      <c r="AU164" s="8"/>
    </row>
    <row r="165" spans="1:47" hidden="1">
      <c r="A165" s="569" t="s">
        <v>311</v>
      </c>
      <c r="B165" s="570"/>
      <c r="C165" s="570"/>
      <c r="D165" s="570"/>
      <c r="E165" s="570"/>
      <c r="F165" s="570"/>
      <c r="G165" s="570"/>
      <c r="H165" s="570"/>
      <c r="I165" s="571"/>
      <c r="J165" s="523"/>
      <c r="K165" s="524"/>
      <c r="L165" s="525"/>
      <c r="M165" s="535">
        <v>321</v>
      </c>
      <c r="N165" s="572"/>
      <c r="O165" s="536"/>
      <c r="P165" s="557">
        <f t="shared" si="3"/>
        <v>0</v>
      </c>
      <c r="Q165" s="558"/>
      <c r="R165" s="558"/>
      <c r="S165" s="558"/>
      <c r="T165" s="559"/>
      <c r="U165" s="529"/>
      <c r="V165" s="530"/>
      <c r="W165" s="530"/>
      <c r="X165" s="530"/>
      <c r="Y165" s="531"/>
      <c r="Z165" s="557"/>
      <c r="AA165" s="558"/>
      <c r="AB165" s="558"/>
      <c r="AC165" s="559"/>
      <c r="AD165" s="557"/>
      <c r="AE165" s="558"/>
      <c r="AF165" s="558"/>
      <c r="AG165" s="559"/>
      <c r="AH165" s="557"/>
      <c r="AI165" s="558"/>
      <c r="AJ165" s="558"/>
      <c r="AK165" s="559"/>
      <c r="AL165" s="523"/>
      <c r="AM165" s="524"/>
      <c r="AN165" s="524"/>
      <c r="AO165" s="525"/>
      <c r="AP165" s="523"/>
      <c r="AQ165" s="524"/>
      <c r="AR165" s="524"/>
      <c r="AS165" s="525"/>
      <c r="AT165" s="8"/>
      <c r="AU165" s="8"/>
    </row>
    <row r="166" spans="1:47" ht="38.25" hidden="1" customHeight="1">
      <c r="A166" s="563" t="s">
        <v>312</v>
      </c>
      <c r="B166" s="564"/>
      <c r="C166" s="564"/>
      <c r="D166" s="564"/>
      <c r="E166" s="564"/>
      <c r="F166" s="564"/>
      <c r="G166" s="564"/>
      <c r="H166" s="564"/>
      <c r="I166" s="565"/>
      <c r="J166" s="526"/>
      <c r="K166" s="527"/>
      <c r="L166" s="528"/>
      <c r="M166" s="537"/>
      <c r="N166" s="573"/>
      <c r="O166" s="538"/>
      <c r="P166" s="560">
        <f t="shared" si="3"/>
        <v>0</v>
      </c>
      <c r="Q166" s="561"/>
      <c r="R166" s="561"/>
      <c r="S166" s="561"/>
      <c r="T166" s="562"/>
      <c r="U166" s="532"/>
      <c r="V166" s="533"/>
      <c r="W166" s="533"/>
      <c r="X166" s="533"/>
      <c r="Y166" s="534"/>
      <c r="Z166" s="560"/>
      <c r="AA166" s="561"/>
      <c r="AB166" s="561"/>
      <c r="AC166" s="562"/>
      <c r="AD166" s="560"/>
      <c r="AE166" s="561"/>
      <c r="AF166" s="561"/>
      <c r="AG166" s="562"/>
      <c r="AH166" s="560"/>
      <c r="AI166" s="561"/>
      <c r="AJ166" s="561"/>
      <c r="AK166" s="562"/>
      <c r="AL166" s="526"/>
      <c r="AM166" s="527"/>
      <c r="AN166" s="527"/>
      <c r="AO166" s="528"/>
      <c r="AP166" s="526"/>
      <c r="AQ166" s="527"/>
      <c r="AR166" s="527"/>
      <c r="AS166" s="528"/>
      <c r="AT166" s="8"/>
      <c r="AU166" s="8"/>
    </row>
    <row r="167" spans="1:47" hidden="1">
      <c r="A167" s="574" t="s">
        <v>313</v>
      </c>
      <c r="B167" s="575"/>
      <c r="C167" s="575"/>
      <c r="D167" s="575"/>
      <c r="E167" s="575"/>
      <c r="F167" s="575"/>
      <c r="G167" s="575"/>
      <c r="H167" s="575"/>
      <c r="I167" s="576"/>
      <c r="J167" s="508"/>
      <c r="K167" s="509"/>
      <c r="L167" s="510"/>
      <c r="M167" s="554">
        <v>340</v>
      </c>
      <c r="N167" s="555"/>
      <c r="O167" s="556"/>
      <c r="P167" s="548">
        <f t="shared" si="3"/>
        <v>0</v>
      </c>
      <c r="Q167" s="549"/>
      <c r="R167" s="549"/>
      <c r="S167" s="549"/>
      <c r="T167" s="550"/>
      <c r="U167" s="577"/>
      <c r="V167" s="567"/>
      <c r="W167" s="567"/>
      <c r="X167" s="567"/>
      <c r="Y167" s="568"/>
      <c r="Z167" s="548"/>
      <c r="AA167" s="549"/>
      <c r="AB167" s="549"/>
      <c r="AC167" s="550"/>
      <c r="AD167" s="548"/>
      <c r="AE167" s="549"/>
      <c r="AF167" s="549"/>
      <c r="AG167" s="550"/>
      <c r="AH167" s="548"/>
      <c r="AI167" s="549"/>
      <c r="AJ167" s="549"/>
      <c r="AK167" s="550"/>
      <c r="AL167" s="508"/>
      <c r="AM167" s="509"/>
      <c r="AN167" s="509"/>
      <c r="AO167" s="510"/>
      <c r="AP167" s="508"/>
      <c r="AQ167" s="509"/>
      <c r="AR167" s="509"/>
      <c r="AS167" s="510"/>
      <c r="AT167" s="8"/>
      <c r="AU167" s="8"/>
    </row>
    <row r="168" spans="1:47" hidden="1">
      <c r="A168" s="574" t="s">
        <v>314</v>
      </c>
      <c r="B168" s="575"/>
      <c r="C168" s="575"/>
      <c r="D168" s="575"/>
      <c r="E168" s="575"/>
      <c r="F168" s="575"/>
      <c r="G168" s="575"/>
      <c r="H168" s="575"/>
      <c r="I168" s="576"/>
      <c r="J168" s="508"/>
      <c r="K168" s="509"/>
      <c r="L168" s="510"/>
      <c r="M168" s="554">
        <v>350</v>
      </c>
      <c r="N168" s="555"/>
      <c r="O168" s="556"/>
      <c r="P168" s="548">
        <f t="shared" si="3"/>
        <v>0</v>
      </c>
      <c r="Q168" s="549"/>
      <c r="R168" s="549"/>
      <c r="S168" s="549"/>
      <c r="T168" s="550"/>
      <c r="U168" s="577"/>
      <c r="V168" s="567"/>
      <c r="W168" s="567"/>
      <c r="X168" s="567"/>
      <c r="Y168" s="568"/>
      <c r="Z168" s="548"/>
      <c r="AA168" s="549"/>
      <c r="AB168" s="549"/>
      <c r="AC168" s="550"/>
      <c r="AD168" s="548"/>
      <c r="AE168" s="549"/>
      <c r="AF168" s="549"/>
      <c r="AG168" s="550"/>
      <c r="AH168" s="548"/>
      <c r="AI168" s="549"/>
      <c r="AJ168" s="549"/>
      <c r="AK168" s="550"/>
      <c r="AL168" s="508"/>
      <c r="AM168" s="509"/>
      <c r="AN168" s="509"/>
      <c r="AO168" s="510"/>
      <c r="AP168" s="508"/>
      <c r="AQ168" s="509"/>
      <c r="AR168" s="509"/>
      <c r="AS168" s="510"/>
      <c r="AT168" s="8"/>
      <c r="AU168" s="8"/>
    </row>
    <row r="169" spans="1:47" hidden="1">
      <c r="A169" s="574" t="s">
        <v>315</v>
      </c>
      <c r="B169" s="575"/>
      <c r="C169" s="575"/>
      <c r="D169" s="575"/>
      <c r="E169" s="575"/>
      <c r="F169" s="575"/>
      <c r="G169" s="575"/>
      <c r="H169" s="575"/>
      <c r="I169" s="576"/>
      <c r="J169" s="508"/>
      <c r="K169" s="509"/>
      <c r="L169" s="510"/>
      <c r="M169" s="554">
        <v>830</v>
      </c>
      <c r="N169" s="555"/>
      <c r="O169" s="556"/>
      <c r="P169" s="548">
        <f t="shared" si="3"/>
        <v>0</v>
      </c>
      <c r="Q169" s="549"/>
      <c r="R169" s="549"/>
      <c r="S169" s="549"/>
      <c r="T169" s="550"/>
      <c r="U169" s="548">
        <f>U170</f>
        <v>0</v>
      </c>
      <c r="V169" s="549"/>
      <c r="W169" s="549"/>
      <c r="X169" s="549"/>
      <c r="Y169" s="550"/>
      <c r="Z169" s="548">
        <f>Z170</f>
        <v>0</v>
      </c>
      <c r="AA169" s="549"/>
      <c r="AB169" s="549"/>
      <c r="AC169" s="550"/>
      <c r="AD169" s="548">
        <f>AD170</f>
        <v>0</v>
      </c>
      <c r="AE169" s="549"/>
      <c r="AF169" s="549"/>
      <c r="AG169" s="550"/>
      <c r="AH169" s="548">
        <f>AH170</f>
        <v>0</v>
      </c>
      <c r="AI169" s="549"/>
      <c r="AJ169" s="549"/>
      <c r="AK169" s="550"/>
      <c r="AL169" s="548">
        <f>AL170</f>
        <v>0</v>
      </c>
      <c r="AM169" s="549"/>
      <c r="AN169" s="549"/>
      <c r="AO169" s="550"/>
      <c r="AP169" s="548">
        <f>AP170</f>
        <v>0</v>
      </c>
      <c r="AQ169" s="549"/>
      <c r="AR169" s="549"/>
      <c r="AS169" s="550"/>
      <c r="AT169" s="8"/>
      <c r="AU169" s="8"/>
    </row>
    <row r="170" spans="1:47" hidden="1">
      <c r="A170" s="569" t="s">
        <v>316</v>
      </c>
      <c r="B170" s="570"/>
      <c r="C170" s="570"/>
      <c r="D170" s="570"/>
      <c r="E170" s="570"/>
      <c r="F170" s="570"/>
      <c r="G170" s="570"/>
      <c r="H170" s="570"/>
      <c r="I170" s="571"/>
      <c r="J170" s="523"/>
      <c r="K170" s="524"/>
      <c r="L170" s="525"/>
      <c r="M170" s="535">
        <v>831</v>
      </c>
      <c r="N170" s="572"/>
      <c r="O170" s="536"/>
      <c r="P170" s="557">
        <f t="shared" si="3"/>
        <v>0</v>
      </c>
      <c r="Q170" s="558"/>
      <c r="R170" s="558"/>
      <c r="S170" s="558"/>
      <c r="T170" s="559"/>
      <c r="U170" s="529"/>
      <c r="V170" s="530"/>
      <c r="W170" s="530"/>
      <c r="X170" s="530"/>
      <c r="Y170" s="531"/>
      <c r="Z170" s="557"/>
      <c r="AA170" s="558"/>
      <c r="AB170" s="558"/>
      <c r="AC170" s="559"/>
      <c r="AD170" s="557"/>
      <c r="AE170" s="558"/>
      <c r="AF170" s="558"/>
      <c r="AG170" s="559"/>
      <c r="AH170" s="557"/>
      <c r="AI170" s="558"/>
      <c r="AJ170" s="558"/>
      <c r="AK170" s="559"/>
      <c r="AL170" s="523"/>
      <c r="AM170" s="524"/>
      <c r="AN170" s="524"/>
      <c r="AO170" s="525"/>
      <c r="AP170" s="523"/>
      <c r="AQ170" s="524"/>
      <c r="AR170" s="524"/>
      <c r="AS170" s="525"/>
      <c r="AT170" s="8"/>
      <c r="AU170" s="8"/>
    </row>
    <row r="171" spans="1:47" ht="114" hidden="1" customHeight="1">
      <c r="A171" s="563" t="s">
        <v>317</v>
      </c>
      <c r="B171" s="564"/>
      <c r="C171" s="564"/>
      <c r="D171" s="564"/>
      <c r="E171" s="564"/>
      <c r="F171" s="564"/>
      <c r="G171" s="564"/>
      <c r="H171" s="564"/>
      <c r="I171" s="565"/>
      <c r="J171" s="526"/>
      <c r="K171" s="527"/>
      <c r="L171" s="528"/>
      <c r="M171" s="537"/>
      <c r="N171" s="573"/>
      <c r="O171" s="538"/>
      <c r="P171" s="560">
        <f t="shared" si="3"/>
        <v>0</v>
      </c>
      <c r="Q171" s="561"/>
      <c r="R171" s="561"/>
      <c r="S171" s="561"/>
      <c r="T171" s="562"/>
      <c r="U171" s="532"/>
      <c r="V171" s="533"/>
      <c r="W171" s="533"/>
      <c r="X171" s="533"/>
      <c r="Y171" s="534"/>
      <c r="Z171" s="560"/>
      <c r="AA171" s="561"/>
      <c r="AB171" s="561"/>
      <c r="AC171" s="562"/>
      <c r="AD171" s="560"/>
      <c r="AE171" s="561"/>
      <c r="AF171" s="561"/>
      <c r="AG171" s="562"/>
      <c r="AH171" s="560"/>
      <c r="AI171" s="561"/>
      <c r="AJ171" s="561"/>
      <c r="AK171" s="562"/>
      <c r="AL171" s="526"/>
      <c r="AM171" s="527"/>
      <c r="AN171" s="527"/>
      <c r="AO171" s="528"/>
      <c r="AP171" s="526"/>
      <c r="AQ171" s="527"/>
      <c r="AR171" s="527"/>
      <c r="AS171" s="528"/>
      <c r="AT171" s="8"/>
      <c r="AU171" s="8"/>
    </row>
    <row r="172" spans="1:47" ht="27" hidden="1" customHeight="1">
      <c r="A172" s="574" t="s">
        <v>318</v>
      </c>
      <c r="B172" s="575"/>
      <c r="C172" s="575"/>
      <c r="D172" s="575"/>
      <c r="E172" s="575"/>
      <c r="F172" s="575"/>
      <c r="G172" s="575"/>
      <c r="H172" s="575"/>
      <c r="I172" s="576"/>
      <c r="J172" s="554">
        <v>230</v>
      </c>
      <c r="K172" s="555"/>
      <c r="L172" s="556"/>
      <c r="M172" s="554">
        <v>850</v>
      </c>
      <c r="N172" s="555"/>
      <c r="O172" s="556"/>
      <c r="P172" s="548">
        <f t="shared" si="3"/>
        <v>0</v>
      </c>
      <c r="Q172" s="549"/>
      <c r="R172" s="549"/>
      <c r="S172" s="549"/>
      <c r="T172" s="550"/>
      <c r="U172" s="548">
        <f>SUM(U173:Y176)</f>
        <v>0</v>
      </c>
      <c r="V172" s="549"/>
      <c r="W172" s="549"/>
      <c r="X172" s="549"/>
      <c r="Y172" s="550"/>
      <c r="Z172" s="548">
        <f>SUM(Z173:AC176)</f>
        <v>0</v>
      </c>
      <c r="AA172" s="549"/>
      <c r="AB172" s="549"/>
      <c r="AC172" s="550"/>
      <c r="AD172" s="548">
        <f>SUM(AD173:AG176)</f>
        <v>0</v>
      </c>
      <c r="AE172" s="549"/>
      <c r="AF172" s="549"/>
      <c r="AG172" s="550"/>
      <c r="AH172" s="508">
        <f>SUM(AH173:AK176)</f>
        <v>0</v>
      </c>
      <c r="AI172" s="509"/>
      <c r="AJ172" s="509"/>
      <c r="AK172" s="510"/>
      <c r="AL172" s="508">
        <f>SUM(AL173:AO176)</f>
        <v>0</v>
      </c>
      <c r="AM172" s="509"/>
      <c r="AN172" s="509"/>
      <c r="AO172" s="510"/>
      <c r="AP172" s="508">
        <f>SUM(AP173:AS176)</f>
        <v>0</v>
      </c>
      <c r="AQ172" s="509"/>
      <c r="AR172" s="509"/>
      <c r="AS172" s="510"/>
      <c r="AT172" s="8"/>
      <c r="AU172" s="8"/>
    </row>
    <row r="173" spans="1:47" hidden="1">
      <c r="A173" s="569" t="s">
        <v>316</v>
      </c>
      <c r="B173" s="570"/>
      <c r="C173" s="570"/>
      <c r="D173" s="570"/>
      <c r="E173" s="570"/>
      <c r="F173" s="570"/>
      <c r="G173" s="570"/>
      <c r="H173" s="570"/>
      <c r="I173" s="571"/>
      <c r="J173" s="523"/>
      <c r="K173" s="524"/>
      <c r="L173" s="525"/>
      <c r="M173" s="535">
        <v>851</v>
      </c>
      <c r="N173" s="572"/>
      <c r="O173" s="536"/>
      <c r="P173" s="557">
        <f t="shared" si="3"/>
        <v>0</v>
      </c>
      <c r="Q173" s="558"/>
      <c r="R173" s="558"/>
      <c r="S173" s="558"/>
      <c r="T173" s="559"/>
      <c r="U173" s="529"/>
      <c r="V173" s="530"/>
      <c r="W173" s="530"/>
      <c r="X173" s="530"/>
      <c r="Y173" s="531"/>
      <c r="Z173" s="557"/>
      <c r="AA173" s="558"/>
      <c r="AB173" s="558"/>
      <c r="AC173" s="559"/>
      <c r="AD173" s="557"/>
      <c r="AE173" s="558"/>
      <c r="AF173" s="558"/>
      <c r="AG173" s="559"/>
      <c r="AH173" s="557"/>
      <c r="AI173" s="558"/>
      <c r="AJ173" s="558"/>
      <c r="AK173" s="559"/>
      <c r="AL173" s="523"/>
      <c r="AM173" s="524"/>
      <c r="AN173" s="524"/>
      <c r="AO173" s="525"/>
      <c r="AP173" s="523"/>
      <c r="AQ173" s="524"/>
      <c r="AR173" s="524"/>
      <c r="AS173" s="525"/>
      <c r="AT173" s="8"/>
      <c r="AU173" s="8"/>
    </row>
    <row r="174" spans="1:47" ht="25.5" hidden="1" customHeight="1">
      <c r="A174" s="563" t="s">
        <v>319</v>
      </c>
      <c r="B174" s="564"/>
      <c r="C174" s="564"/>
      <c r="D174" s="564"/>
      <c r="E174" s="564"/>
      <c r="F174" s="564"/>
      <c r="G174" s="564"/>
      <c r="H174" s="564"/>
      <c r="I174" s="565"/>
      <c r="J174" s="526"/>
      <c r="K174" s="527"/>
      <c r="L174" s="528"/>
      <c r="M174" s="537"/>
      <c r="N174" s="573"/>
      <c r="O174" s="538"/>
      <c r="P174" s="560">
        <f t="shared" si="3"/>
        <v>0</v>
      </c>
      <c r="Q174" s="561"/>
      <c r="R174" s="561"/>
      <c r="S174" s="561"/>
      <c r="T174" s="562"/>
      <c r="U174" s="532"/>
      <c r="V174" s="533"/>
      <c r="W174" s="533"/>
      <c r="X174" s="533"/>
      <c r="Y174" s="534"/>
      <c r="Z174" s="560"/>
      <c r="AA174" s="561"/>
      <c r="AB174" s="561"/>
      <c r="AC174" s="562"/>
      <c r="AD174" s="560"/>
      <c r="AE174" s="561"/>
      <c r="AF174" s="561"/>
      <c r="AG174" s="562"/>
      <c r="AH174" s="560"/>
      <c r="AI174" s="561"/>
      <c r="AJ174" s="561"/>
      <c r="AK174" s="562"/>
      <c r="AL174" s="526"/>
      <c r="AM174" s="527"/>
      <c r="AN174" s="527"/>
      <c r="AO174" s="528"/>
      <c r="AP174" s="526"/>
      <c r="AQ174" s="527"/>
      <c r="AR174" s="527"/>
      <c r="AS174" s="528"/>
      <c r="AT174" s="8"/>
      <c r="AU174" s="8"/>
    </row>
    <row r="175" spans="1:47" hidden="1">
      <c r="A175" s="574" t="s">
        <v>320</v>
      </c>
      <c r="B175" s="575"/>
      <c r="C175" s="575"/>
      <c r="D175" s="575"/>
      <c r="E175" s="575"/>
      <c r="F175" s="575"/>
      <c r="G175" s="575"/>
      <c r="H175" s="575"/>
      <c r="I175" s="576"/>
      <c r="J175" s="508"/>
      <c r="K175" s="509"/>
      <c r="L175" s="510"/>
      <c r="M175" s="554">
        <v>852</v>
      </c>
      <c r="N175" s="555"/>
      <c r="O175" s="556"/>
      <c r="P175" s="548">
        <f t="shared" si="3"/>
        <v>0</v>
      </c>
      <c r="Q175" s="549"/>
      <c r="R175" s="549"/>
      <c r="S175" s="549"/>
      <c r="T175" s="550"/>
      <c r="U175" s="577"/>
      <c r="V175" s="567"/>
      <c r="W175" s="567"/>
      <c r="X175" s="567"/>
      <c r="Y175" s="568"/>
      <c r="Z175" s="548"/>
      <c r="AA175" s="549"/>
      <c r="AB175" s="549"/>
      <c r="AC175" s="550"/>
      <c r="AD175" s="548"/>
      <c r="AE175" s="549"/>
      <c r="AF175" s="549"/>
      <c r="AG175" s="550"/>
      <c r="AH175" s="548"/>
      <c r="AI175" s="549"/>
      <c r="AJ175" s="549"/>
      <c r="AK175" s="550"/>
      <c r="AL175" s="508"/>
      <c r="AM175" s="509"/>
      <c r="AN175" s="509"/>
      <c r="AO175" s="510"/>
      <c r="AP175" s="508"/>
      <c r="AQ175" s="509"/>
      <c r="AR175" s="509"/>
      <c r="AS175" s="510"/>
      <c r="AT175" s="8"/>
      <c r="AU175" s="8"/>
    </row>
    <row r="176" spans="1:47" ht="12.75" hidden="1" customHeight="1">
      <c r="A176" s="574" t="s">
        <v>321</v>
      </c>
      <c r="B176" s="575"/>
      <c r="C176" s="575"/>
      <c r="D176" s="575"/>
      <c r="E176" s="575"/>
      <c r="F176" s="575"/>
      <c r="G176" s="575"/>
      <c r="H176" s="575"/>
      <c r="I176" s="576"/>
      <c r="J176" s="508"/>
      <c r="K176" s="509"/>
      <c r="L176" s="510"/>
      <c r="M176" s="554">
        <v>853</v>
      </c>
      <c r="N176" s="555"/>
      <c r="O176" s="556"/>
      <c r="P176" s="548">
        <f t="shared" si="3"/>
        <v>0</v>
      </c>
      <c r="Q176" s="549"/>
      <c r="R176" s="549"/>
      <c r="S176" s="549"/>
      <c r="T176" s="550"/>
      <c r="U176" s="577"/>
      <c r="V176" s="567"/>
      <c r="W176" s="567"/>
      <c r="X176" s="567"/>
      <c r="Y176" s="568"/>
      <c r="Z176" s="548"/>
      <c r="AA176" s="549"/>
      <c r="AB176" s="549"/>
      <c r="AC176" s="550"/>
      <c r="AD176" s="548"/>
      <c r="AE176" s="549"/>
      <c r="AF176" s="549"/>
      <c r="AG176" s="550"/>
      <c r="AH176" s="548"/>
      <c r="AI176" s="549"/>
      <c r="AJ176" s="549"/>
      <c r="AK176" s="550"/>
      <c r="AL176" s="508"/>
      <c r="AM176" s="509"/>
      <c r="AN176" s="509"/>
      <c r="AO176" s="510"/>
      <c r="AP176" s="508"/>
      <c r="AQ176" s="509"/>
      <c r="AR176" s="509"/>
      <c r="AS176" s="510"/>
      <c r="AT176" s="8"/>
      <c r="AU176" s="8"/>
    </row>
    <row r="177" spans="1:47" ht="25.5" hidden="1" customHeight="1">
      <c r="A177" s="574" t="s">
        <v>322</v>
      </c>
      <c r="B177" s="575"/>
      <c r="C177" s="575"/>
      <c r="D177" s="575"/>
      <c r="E177" s="575"/>
      <c r="F177" s="575"/>
      <c r="G177" s="575"/>
      <c r="H177" s="575"/>
      <c r="I177" s="576"/>
      <c r="J177" s="554">
        <v>260</v>
      </c>
      <c r="K177" s="555"/>
      <c r="L177" s="556"/>
      <c r="M177" s="508" t="s">
        <v>49</v>
      </c>
      <c r="N177" s="509"/>
      <c r="O177" s="510"/>
      <c r="P177" s="548">
        <f t="shared" si="3"/>
        <v>0</v>
      </c>
      <c r="Q177" s="549"/>
      <c r="R177" s="549"/>
      <c r="S177" s="549"/>
      <c r="T177" s="550"/>
      <c r="U177" s="548">
        <f>U178</f>
        <v>0</v>
      </c>
      <c r="V177" s="549"/>
      <c r="W177" s="549"/>
      <c r="X177" s="549"/>
      <c r="Y177" s="550"/>
      <c r="Z177" s="548">
        <f>Z178</f>
        <v>0</v>
      </c>
      <c r="AA177" s="549"/>
      <c r="AB177" s="549"/>
      <c r="AC177" s="550"/>
      <c r="AD177" s="548">
        <f>AD178</f>
        <v>0</v>
      </c>
      <c r="AE177" s="549"/>
      <c r="AF177" s="549"/>
      <c r="AG177" s="550"/>
      <c r="AH177" s="508">
        <f>AH178</f>
        <v>0</v>
      </c>
      <c r="AI177" s="509"/>
      <c r="AJ177" s="509"/>
      <c r="AK177" s="510"/>
      <c r="AL177" s="508">
        <f>AL178</f>
        <v>0</v>
      </c>
      <c r="AM177" s="509"/>
      <c r="AN177" s="509"/>
      <c r="AO177" s="510"/>
      <c r="AP177" s="508">
        <f>AP178</f>
        <v>0</v>
      </c>
      <c r="AQ177" s="509"/>
      <c r="AR177" s="509"/>
      <c r="AS177" s="510"/>
      <c r="AT177" s="8"/>
      <c r="AU177" s="8"/>
    </row>
    <row r="178" spans="1:47" hidden="1">
      <c r="A178" s="569" t="s">
        <v>316</v>
      </c>
      <c r="B178" s="570"/>
      <c r="C178" s="570"/>
      <c r="D178" s="570"/>
      <c r="E178" s="570"/>
      <c r="F178" s="570"/>
      <c r="G178" s="570"/>
      <c r="H178" s="570"/>
      <c r="I178" s="571"/>
      <c r="J178" s="523"/>
      <c r="K178" s="524"/>
      <c r="L178" s="525"/>
      <c r="M178" s="535">
        <v>244</v>
      </c>
      <c r="N178" s="572"/>
      <c r="O178" s="536"/>
      <c r="P178" s="557">
        <f t="shared" si="3"/>
        <v>0</v>
      </c>
      <c r="Q178" s="558"/>
      <c r="R178" s="558"/>
      <c r="S178" s="558"/>
      <c r="T178" s="559"/>
      <c r="U178" s="529"/>
      <c r="V178" s="530"/>
      <c r="W178" s="530"/>
      <c r="X178" s="530"/>
      <c r="Y178" s="531"/>
      <c r="Z178" s="557"/>
      <c r="AA178" s="558"/>
      <c r="AB178" s="558"/>
      <c r="AC178" s="559"/>
      <c r="AD178" s="557"/>
      <c r="AE178" s="558"/>
      <c r="AF178" s="558"/>
      <c r="AG178" s="559"/>
      <c r="AH178" s="557"/>
      <c r="AI178" s="558"/>
      <c r="AJ178" s="558"/>
      <c r="AK178" s="559"/>
      <c r="AL178" s="523"/>
      <c r="AM178" s="524"/>
      <c r="AN178" s="524"/>
      <c r="AO178" s="525"/>
      <c r="AP178" s="523"/>
      <c r="AQ178" s="524"/>
      <c r="AR178" s="524"/>
      <c r="AS178" s="525"/>
      <c r="AT178" s="8"/>
      <c r="AU178" s="8"/>
    </row>
    <row r="179" spans="1:47" ht="38.25" hidden="1" customHeight="1">
      <c r="A179" s="563" t="s">
        <v>323</v>
      </c>
      <c r="B179" s="564"/>
      <c r="C179" s="564"/>
      <c r="D179" s="564"/>
      <c r="E179" s="564"/>
      <c r="F179" s="564"/>
      <c r="G179" s="564"/>
      <c r="H179" s="564"/>
      <c r="I179" s="565"/>
      <c r="J179" s="526"/>
      <c r="K179" s="527"/>
      <c r="L179" s="528"/>
      <c r="M179" s="537"/>
      <c r="N179" s="573"/>
      <c r="O179" s="538"/>
      <c r="P179" s="560">
        <f t="shared" si="3"/>
        <v>0</v>
      </c>
      <c r="Q179" s="561"/>
      <c r="R179" s="561"/>
      <c r="S179" s="561"/>
      <c r="T179" s="562"/>
      <c r="U179" s="532"/>
      <c r="V179" s="533"/>
      <c r="W179" s="533"/>
      <c r="X179" s="533"/>
      <c r="Y179" s="534"/>
      <c r="Z179" s="560"/>
      <c r="AA179" s="561"/>
      <c r="AB179" s="561"/>
      <c r="AC179" s="562"/>
      <c r="AD179" s="560"/>
      <c r="AE179" s="561"/>
      <c r="AF179" s="561"/>
      <c r="AG179" s="562"/>
      <c r="AH179" s="560"/>
      <c r="AI179" s="561"/>
      <c r="AJ179" s="561"/>
      <c r="AK179" s="562"/>
      <c r="AL179" s="526"/>
      <c r="AM179" s="527"/>
      <c r="AN179" s="527"/>
      <c r="AO179" s="528"/>
      <c r="AP179" s="526"/>
      <c r="AQ179" s="527"/>
      <c r="AR179" s="527"/>
      <c r="AS179" s="528"/>
      <c r="AT179" s="8"/>
      <c r="AU179" s="8"/>
    </row>
    <row r="180" spans="1:47" s="10" customFormat="1" hidden="1">
      <c r="A180" s="551" t="s">
        <v>51</v>
      </c>
      <c r="B180" s="552"/>
      <c r="C180" s="552"/>
      <c r="D180" s="552"/>
      <c r="E180" s="552"/>
      <c r="F180" s="552"/>
      <c r="G180" s="552"/>
      <c r="H180" s="552"/>
      <c r="I180" s="553"/>
      <c r="J180" s="554">
        <v>500</v>
      </c>
      <c r="K180" s="555"/>
      <c r="L180" s="556"/>
      <c r="M180" s="508" t="s">
        <v>49</v>
      </c>
      <c r="N180" s="509"/>
      <c r="O180" s="510"/>
      <c r="P180" s="548">
        <f t="shared" si="3"/>
        <v>-73919.100000000006</v>
      </c>
      <c r="Q180" s="549"/>
      <c r="R180" s="549"/>
      <c r="S180" s="549"/>
      <c r="T180" s="550"/>
      <c r="U180" s="566">
        <f>U132</f>
        <v>0</v>
      </c>
      <c r="V180" s="567"/>
      <c r="W180" s="567"/>
      <c r="X180" s="567"/>
      <c r="Y180" s="568"/>
      <c r="Z180" s="548">
        <f>Z132</f>
        <v>-73919.100000000006</v>
      </c>
      <c r="AA180" s="549"/>
      <c r="AB180" s="549"/>
      <c r="AC180" s="550"/>
      <c r="AD180" s="548">
        <f>AD132</f>
        <v>0</v>
      </c>
      <c r="AE180" s="549"/>
      <c r="AF180" s="549"/>
      <c r="AG180" s="550"/>
      <c r="AH180" s="548">
        <f>AH132</f>
        <v>0</v>
      </c>
      <c r="AI180" s="549"/>
      <c r="AJ180" s="549"/>
      <c r="AK180" s="550"/>
      <c r="AL180" s="508">
        <f>AL132</f>
        <v>0</v>
      </c>
      <c r="AM180" s="509"/>
      <c r="AN180" s="509"/>
      <c r="AO180" s="510"/>
      <c r="AP180" s="508">
        <f>AP132</f>
        <v>0</v>
      </c>
      <c r="AQ180" s="509"/>
      <c r="AR180" s="509"/>
      <c r="AS180" s="510"/>
      <c r="AT180" s="9"/>
      <c r="AU180" s="9"/>
    </row>
    <row r="181" spans="1:47" hidden="1">
      <c r="A181" s="551" t="s">
        <v>52</v>
      </c>
      <c r="B181" s="552"/>
      <c r="C181" s="552"/>
      <c r="D181" s="552"/>
      <c r="E181" s="552"/>
      <c r="F181" s="552"/>
      <c r="G181" s="552"/>
      <c r="H181" s="552"/>
      <c r="I181" s="553"/>
      <c r="J181" s="554">
        <v>600</v>
      </c>
      <c r="K181" s="555"/>
      <c r="L181" s="556"/>
      <c r="M181" s="508" t="s">
        <v>49</v>
      </c>
      <c r="N181" s="509"/>
      <c r="O181" s="510"/>
      <c r="P181" s="548">
        <f>SUM(U181:AS181)</f>
        <v>-73919.100000000006</v>
      </c>
      <c r="Q181" s="549"/>
      <c r="R181" s="549"/>
      <c r="S181" s="549"/>
      <c r="T181" s="550"/>
      <c r="U181" s="548">
        <f>U180+U139-U154</f>
        <v>0</v>
      </c>
      <c r="V181" s="549"/>
      <c r="W181" s="549"/>
      <c r="X181" s="549"/>
      <c r="Y181" s="550"/>
      <c r="Z181" s="548">
        <f>Z180+Z139-Z154</f>
        <v>-73919.100000000006</v>
      </c>
      <c r="AA181" s="549"/>
      <c r="AB181" s="549"/>
      <c r="AC181" s="550"/>
      <c r="AD181" s="548">
        <f>AD180+AD139-AD154</f>
        <v>0</v>
      </c>
      <c r="AE181" s="549"/>
      <c r="AF181" s="549"/>
      <c r="AG181" s="550"/>
      <c r="AH181" s="508">
        <f>AH180+AH139-AH154</f>
        <v>0</v>
      </c>
      <c r="AI181" s="509"/>
      <c r="AJ181" s="509"/>
      <c r="AK181" s="510"/>
      <c r="AL181" s="508">
        <f>AL180+AL139-AL154</f>
        <v>0</v>
      </c>
      <c r="AM181" s="509"/>
      <c r="AN181" s="509"/>
      <c r="AO181" s="510"/>
      <c r="AP181" s="508">
        <f>AP180+AP139-AP154</f>
        <v>0</v>
      </c>
      <c r="AQ181" s="509"/>
      <c r="AR181" s="509"/>
      <c r="AS181" s="510"/>
      <c r="AT181" s="8"/>
      <c r="AU181" s="8"/>
    </row>
    <row r="182" spans="1:47" ht="12.75" customHeight="1">
      <c r="A182" s="519" t="s">
        <v>23</v>
      </c>
      <c r="B182" s="519"/>
      <c r="C182" s="519"/>
      <c r="D182" s="519"/>
      <c r="E182" s="519"/>
      <c r="F182" s="519"/>
      <c r="G182" s="519"/>
      <c r="H182" s="519"/>
      <c r="I182" s="519"/>
      <c r="J182" s="587" t="s">
        <v>40</v>
      </c>
      <c r="K182" s="587"/>
      <c r="L182" s="587"/>
      <c r="M182" s="587" t="s">
        <v>41</v>
      </c>
      <c r="N182" s="587"/>
      <c r="O182" s="587"/>
      <c r="P182" s="586" t="s">
        <v>79</v>
      </c>
      <c r="Q182" s="586"/>
      <c r="R182" s="586"/>
      <c r="S182" s="586"/>
      <c r="T182" s="586"/>
      <c r="U182" s="586"/>
      <c r="V182" s="586"/>
      <c r="W182" s="586"/>
      <c r="X182" s="586"/>
      <c r="Y182" s="586"/>
      <c r="Z182" s="586"/>
      <c r="AA182" s="586"/>
      <c r="AB182" s="586"/>
      <c r="AC182" s="586"/>
      <c r="AD182" s="586"/>
      <c r="AE182" s="586"/>
      <c r="AF182" s="586"/>
      <c r="AG182" s="586"/>
      <c r="AH182" s="586"/>
      <c r="AI182" s="586"/>
      <c r="AJ182" s="586"/>
      <c r="AK182" s="586"/>
      <c r="AL182" s="586"/>
      <c r="AM182" s="586"/>
      <c r="AN182" s="586"/>
      <c r="AO182" s="586"/>
      <c r="AP182" s="586"/>
      <c r="AQ182" s="586"/>
      <c r="AR182" s="586"/>
      <c r="AS182" s="586"/>
    </row>
    <row r="183" spans="1:47" ht="12.75" customHeight="1">
      <c r="A183" s="519"/>
      <c r="B183" s="519"/>
      <c r="C183" s="519"/>
      <c r="D183" s="519"/>
      <c r="E183" s="519"/>
      <c r="F183" s="519"/>
      <c r="G183" s="519"/>
      <c r="H183" s="519"/>
      <c r="I183" s="519"/>
      <c r="J183" s="587"/>
      <c r="K183" s="587"/>
      <c r="L183" s="587"/>
      <c r="M183" s="587"/>
      <c r="N183" s="587"/>
      <c r="O183" s="587"/>
      <c r="P183" s="586" t="s">
        <v>42</v>
      </c>
      <c r="Q183" s="586"/>
      <c r="R183" s="586"/>
      <c r="S183" s="586"/>
      <c r="T183" s="586"/>
      <c r="U183" s="586" t="s">
        <v>28</v>
      </c>
      <c r="V183" s="586"/>
      <c r="W183" s="586"/>
      <c r="X183" s="586"/>
      <c r="Y183" s="586"/>
      <c r="Z183" s="586"/>
      <c r="AA183" s="586"/>
      <c r="AB183" s="586"/>
      <c r="AC183" s="586"/>
      <c r="AD183" s="586"/>
      <c r="AE183" s="586"/>
      <c r="AF183" s="586"/>
      <c r="AG183" s="586"/>
      <c r="AH183" s="586"/>
      <c r="AI183" s="586"/>
      <c r="AJ183" s="586"/>
      <c r="AK183" s="586"/>
      <c r="AL183" s="586"/>
      <c r="AM183" s="586"/>
      <c r="AN183" s="586"/>
      <c r="AO183" s="586"/>
      <c r="AP183" s="586"/>
      <c r="AQ183" s="586"/>
      <c r="AR183" s="586"/>
      <c r="AS183" s="586"/>
    </row>
    <row r="184" spans="1:47" ht="79.5" customHeight="1">
      <c r="A184" s="519"/>
      <c r="B184" s="519"/>
      <c r="C184" s="519"/>
      <c r="D184" s="519"/>
      <c r="E184" s="519"/>
      <c r="F184" s="519"/>
      <c r="G184" s="519"/>
      <c r="H184" s="519"/>
      <c r="I184" s="519"/>
      <c r="J184" s="587"/>
      <c r="K184" s="587"/>
      <c r="L184" s="587"/>
      <c r="M184" s="587"/>
      <c r="N184" s="587"/>
      <c r="O184" s="587"/>
      <c r="P184" s="586"/>
      <c r="Q184" s="586"/>
      <c r="R184" s="586"/>
      <c r="S184" s="586"/>
      <c r="T184" s="586"/>
      <c r="U184" s="587" t="s">
        <v>325</v>
      </c>
      <c r="V184" s="587"/>
      <c r="W184" s="587"/>
      <c r="X184" s="587"/>
      <c r="Y184" s="587"/>
      <c r="Z184" s="587" t="s">
        <v>43</v>
      </c>
      <c r="AA184" s="587"/>
      <c r="AB184" s="587"/>
      <c r="AC184" s="587"/>
      <c r="AD184" s="587" t="s">
        <v>44</v>
      </c>
      <c r="AE184" s="587"/>
      <c r="AF184" s="587"/>
      <c r="AG184" s="587"/>
      <c r="AH184" s="587" t="s">
        <v>45</v>
      </c>
      <c r="AI184" s="587"/>
      <c r="AJ184" s="587"/>
      <c r="AK184" s="587"/>
      <c r="AL184" s="587" t="s">
        <v>46</v>
      </c>
      <c r="AM184" s="587"/>
      <c r="AN184" s="587"/>
      <c r="AO184" s="587"/>
      <c r="AP184" s="587"/>
      <c r="AQ184" s="587"/>
      <c r="AR184" s="587"/>
      <c r="AS184" s="587"/>
    </row>
    <row r="185" spans="1:47" ht="48.75" customHeight="1">
      <c r="A185" s="519"/>
      <c r="B185" s="519"/>
      <c r="C185" s="519"/>
      <c r="D185" s="519"/>
      <c r="E185" s="519"/>
      <c r="F185" s="519"/>
      <c r="G185" s="519"/>
      <c r="H185" s="519"/>
      <c r="I185" s="519"/>
      <c r="J185" s="587"/>
      <c r="K185" s="587"/>
      <c r="L185" s="587"/>
      <c r="M185" s="587"/>
      <c r="N185" s="587"/>
      <c r="O185" s="587"/>
      <c r="P185" s="586"/>
      <c r="Q185" s="586"/>
      <c r="R185" s="586"/>
      <c r="S185" s="586"/>
      <c r="T185" s="586"/>
      <c r="U185" s="587"/>
      <c r="V185" s="587"/>
      <c r="W185" s="587"/>
      <c r="X185" s="587"/>
      <c r="Y185" s="587"/>
      <c r="Z185" s="587"/>
      <c r="AA185" s="587"/>
      <c r="AB185" s="587"/>
      <c r="AC185" s="587"/>
      <c r="AD185" s="587"/>
      <c r="AE185" s="587"/>
      <c r="AF185" s="587"/>
      <c r="AG185" s="587"/>
      <c r="AH185" s="587"/>
      <c r="AI185" s="587"/>
      <c r="AJ185" s="587"/>
      <c r="AK185" s="587"/>
      <c r="AL185" s="587" t="s">
        <v>42</v>
      </c>
      <c r="AM185" s="587"/>
      <c r="AN185" s="587"/>
      <c r="AO185" s="587"/>
      <c r="AP185" s="587" t="s">
        <v>47</v>
      </c>
      <c r="AQ185" s="587"/>
      <c r="AR185" s="587"/>
      <c r="AS185" s="587"/>
    </row>
    <row r="186" spans="1:47" ht="16.149999999999999" customHeight="1">
      <c r="A186" s="579">
        <v>1</v>
      </c>
      <c r="B186" s="580"/>
      <c r="C186" s="580"/>
      <c r="D186" s="580"/>
      <c r="E186" s="580"/>
      <c r="F186" s="580"/>
      <c r="G186" s="580"/>
      <c r="H186" s="580"/>
      <c r="I186" s="581"/>
      <c r="J186" s="579">
        <v>2</v>
      </c>
      <c r="K186" s="580"/>
      <c r="L186" s="580"/>
      <c r="M186" s="579">
        <v>3</v>
      </c>
      <c r="N186" s="580"/>
      <c r="O186" s="581"/>
      <c r="P186" s="580">
        <v>4</v>
      </c>
      <c r="Q186" s="580"/>
      <c r="R186" s="580"/>
      <c r="S186" s="580"/>
      <c r="T186" s="580"/>
      <c r="U186" s="579">
        <v>5</v>
      </c>
      <c r="V186" s="580"/>
      <c r="W186" s="580"/>
      <c r="X186" s="580"/>
      <c r="Y186" s="581"/>
      <c r="Z186" s="579">
        <v>6</v>
      </c>
      <c r="AA186" s="580"/>
      <c r="AB186" s="580"/>
      <c r="AC186" s="581"/>
      <c r="AD186" s="579">
        <v>7</v>
      </c>
      <c r="AE186" s="580"/>
      <c r="AF186" s="580"/>
      <c r="AG186" s="581"/>
      <c r="AH186" s="579">
        <v>8</v>
      </c>
      <c r="AI186" s="580"/>
      <c r="AJ186" s="580"/>
      <c r="AK186" s="581"/>
      <c r="AL186" s="579">
        <v>9</v>
      </c>
      <c r="AM186" s="580"/>
      <c r="AN186" s="580"/>
      <c r="AO186" s="581"/>
      <c r="AP186" s="579">
        <v>10</v>
      </c>
      <c r="AQ186" s="580"/>
      <c r="AR186" s="580"/>
      <c r="AS186" s="581"/>
    </row>
    <row r="187" spans="1:47" s="2" customFormat="1" ht="16.149999999999999" customHeight="1">
      <c r="A187" s="582" t="s">
        <v>625</v>
      </c>
      <c r="B187" s="583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3"/>
      <c r="Q187" s="583"/>
      <c r="R187" s="583"/>
      <c r="S187" s="583"/>
      <c r="T187" s="583"/>
      <c r="U187" s="583"/>
      <c r="V187" s="583"/>
      <c r="W187" s="583"/>
      <c r="X187" s="583"/>
      <c r="Y187" s="583"/>
      <c r="Z187" s="583"/>
      <c r="AA187" s="583"/>
      <c r="AB187" s="583"/>
      <c r="AC187" s="583"/>
      <c r="AD187" s="583"/>
      <c r="AE187" s="583"/>
      <c r="AF187" s="583"/>
      <c r="AG187" s="583"/>
      <c r="AH187" s="583"/>
      <c r="AI187" s="583"/>
      <c r="AJ187" s="583"/>
      <c r="AK187" s="583"/>
      <c r="AL187" s="583"/>
      <c r="AM187" s="583"/>
      <c r="AN187" s="583"/>
      <c r="AO187" s="583"/>
      <c r="AP187" s="583"/>
      <c r="AQ187" s="583"/>
      <c r="AR187" s="583"/>
      <c r="AS187" s="584"/>
    </row>
    <row r="188" spans="1:47">
      <c r="A188" s="551" t="s">
        <v>48</v>
      </c>
      <c r="B188" s="552"/>
      <c r="C188" s="552"/>
      <c r="D188" s="552"/>
      <c r="E188" s="552"/>
      <c r="F188" s="552"/>
      <c r="G188" s="552"/>
      <c r="H188" s="552"/>
      <c r="I188" s="553"/>
      <c r="J188" s="688">
        <v>100</v>
      </c>
      <c r="K188" s="688"/>
      <c r="L188" s="688"/>
      <c r="M188" s="585" t="s">
        <v>49</v>
      </c>
      <c r="N188" s="585"/>
      <c r="O188" s="585"/>
      <c r="P188" s="578">
        <f>P189+P191+P192+P193+P194+P195+P196</f>
        <v>16147336.51</v>
      </c>
      <c r="Q188" s="578"/>
      <c r="R188" s="578"/>
      <c r="S188" s="578"/>
      <c r="T188" s="578"/>
      <c r="U188" s="578">
        <f>U191</f>
        <v>12487361.51</v>
      </c>
      <c r="V188" s="578"/>
      <c r="W188" s="578"/>
      <c r="X188" s="578"/>
      <c r="Y188" s="578"/>
      <c r="Z188" s="578">
        <f>Z194</f>
        <v>0</v>
      </c>
      <c r="AA188" s="578"/>
      <c r="AB188" s="578"/>
      <c r="AC188" s="578"/>
      <c r="AD188" s="578">
        <f>AD194</f>
        <v>0</v>
      </c>
      <c r="AE188" s="578"/>
      <c r="AF188" s="578"/>
      <c r="AG188" s="578"/>
      <c r="AH188" s="578">
        <f>AH191</f>
        <v>0</v>
      </c>
      <c r="AI188" s="578"/>
      <c r="AJ188" s="578"/>
      <c r="AK188" s="578"/>
      <c r="AL188" s="578">
        <f>AL191+AL192+AL193+AL195</f>
        <v>3659975</v>
      </c>
      <c r="AM188" s="578"/>
      <c r="AN188" s="578"/>
      <c r="AO188" s="578"/>
      <c r="AP188" s="578">
        <f>AP191+AP195</f>
        <v>0</v>
      </c>
      <c r="AQ188" s="578"/>
      <c r="AR188" s="578"/>
      <c r="AS188" s="578"/>
      <c r="AT188" s="8">
        <f>P188-P200</f>
        <v>0</v>
      </c>
      <c r="AU188" s="8"/>
    </row>
    <row r="189" spans="1:47">
      <c r="A189" s="569" t="s">
        <v>287</v>
      </c>
      <c r="B189" s="570"/>
      <c r="C189" s="570"/>
      <c r="D189" s="570"/>
      <c r="E189" s="570"/>
      <c r="F189" s="570"/>
      <c r="G189" s="570"/>
      <c r="H189" s="570"/>
      <c r="I189" s="571"/>
      <c r="J189" s="688">
        <v>110</v>
      </c>
      <c r="K189" s="688"/>
      <c r="L189" s="688"/>
      <c r="M189" s="513">
        <v>120</v>
      </c>
      <c r="N189" s="513"/>
      <c r="O189" s="513"/>
      <c r="P189" s="578">
        <f>AL189</f>
        <v>0</v>
      </c>
      <c r="Q189" s="578"/>
      <c r="R189" s="578"/>
      <c r="S189" s="578"/>
      <c r="T189" s="578"/>
      <c r="U189" s="578" t="s">
        <v>49</v>
      </c>
      <c r="V189" s="578"/>
      <c r="W189" s="578"/>
      <c r="X189" s="578"/>
      <c r="Y189" s="578"/>
      <c r="Z189" s="578" t="s">
        <v>49</v>
      </c>
      <c r="AA189" s="578"/>
      <c r="AB189" s="578"/>
      <c r="AC189" s="578"/>
      <c r="AD189" s="578" t="s">
        <v>49</v>
      </c>
      <c r="AE189" s="578"/>
      <c r="AF189" s="578"/>
      <c r="AG189" s="578"/>
      <c r="AH189" s="578" t="s">
        <v>49</v>
      </c>
      <c r="AI189" s="578"/>
      <c r="AJ189" s="578"/>
      <c r="AK189" s="578"/>
      <c r="AL189" s="578"/>
      <c r="AM189" s="578"/>
      <c r="AN189" s="578"/>
      <c r="AO189" s="578"/>
      <c r="AP189" s="578" t="s">
        <v>49</v>
      </c>
      <c r="AQ189" s="578"/>
      <c r="AR189" s="578"/>
      <c r="AS189" s="578"/>
      <c r="AT189" s="8"/>
      <c r="AU189" s="8"/>
    </row>
    <row r="190" spans="1:47" ht="12.75" customHeight="1">
      <c r="A190" s="563" t="s">
        <v>288</v>
      </c>
      <c r="B190" s="564"/>
      <c r="C190" s="564"/>
      <c r="D190" s="564"/>
      <c r="E190" s="564"/>
      <c r="F190" s="564"/>
      <c r="G190" s="564"/>
      <c r="H190" s="564"/>
      <c r="I190" s="565"/>
      <c r="J190" s="688"/>
      <c r="K190" s="688"/>
      <c r="L190" s="688"/>
      <c r="M190" s="513"/>
      <c r="N190" s="513"/>
      <c r="O190" s="513"/>
      <c r="P190" s="578"/>
      <c r="Q190" s="578"/>
      <c r="R190" s="578"/>
      <c r="S190" s="578"/>
      <c r="T190" s="578"/>
      <c r="U190" s="578"/>
      <c r="V190" s="578"/>
      <c r="W190" s="578"/>
      <c r="X190" s="578"/>
      <c r="Y190" s="578"/>
      <c r="Z190" s="578"/>
      <c r="AA190" s="578"/>
      <c r="AB190" s="578"/>
      <c r="AC190" s="578"/>
      <c r="AD190" s="578"/>
      <c r="AE190" s="578"/>
      <c r="AF190" s="578"/>
      <c r="AG190" s="578"/>
      <c r="AH190" s="578"/>
      <c r="AI190" s="578"/>
      <c r="AJ190" s="578"/>
      <c r="AK190" s="578"/>
      <c r="AL190" s="578"/>
      <c r="AM190" s="578"/>
      <c r="AN190" s="578"/>
      <c r="AO190" s="578"/>
      <c r="AP190" s="578"/>
      <c r="AQ190" s="578"/>
      <c r="AR190" s="578"/>
      <c r="AS190" s="578"/>
      <c r="AT190" s="8"/>
      <c r="AU190" s="8"/>
    </row>
    <row r="191" spans="1:47" ht="12.75" customHeight="1">
      <c r="A191" s="574" t="s">
        <v>289</v>
      </c>
      <c r="B191" s="575"/>
      <c r="C191" s="575"/>
      <c r="D191" s="575"/>
      <c r="E191" s="575"/>
      <c r="F191" s="575"/>
      <c r="G191" s="575"/>
      <c r="H191" s="575"/>
      <c r="I191" s="576"/>
      <c r="J191" s="688">
        <v>120</v>
      </c>
      <c r="K191" s="688"/>
      <c r="L191" s="688"/>
      <c r="M191" s="513">
        <v>130</v>
      </c>
      <c r="N191" s="513"/>
      <c r="O191" s="513"/>
      <c r="P191" s="578">
        <f>U191+AH191+AL191+AP191</f>
        <v>15719336.51</v>
      </c>
      <c r="Q191" s="578"/>
      <c r="R191" s="578"/>
      <c r="S191" s="578"/>
      <c r="T191" s="578"/>
      <c r="U191" s="578">
        <f>'ПФХД стр.3'!U142</f>
        <v>12487361.51</v>
      </c>
      <c r="V191" s="578"/>
      <c r="W191" s="578"/>
      <c r="X191" s="578"/>
      <c r="Y191" s="578"/>
      <c r="Z191" s="578" t="s">
        <v>49</v>
      </c>
      <c r="AA191" s="578"/>
      <c r="AB191" s="578"/>
      <c r="AC191" s="578"/>
      <c r="AD191" s="578" t="s">
        <v>49</v>
      </c>
      <c r="AE191" s="578"/>
      <c r="AF191" s="578"/>
      <c r="AG191" s="578"/>
      <c r="AH191" s="578"/>
      <c r="AI191" s="578"/>
      <c r="AJ191" s="578"/>
      <c r="AK191" s="578"/>
      <c r="AL191" s="578">
        <f>'ПФХД стр.3'!AL142</f>
        <v>3231975</v>
      </c>
      <c r="AM191" s="578"/>
      <c r="AN191" s="578"/>
      <c r="AO191" s="578"/>
      <c r="AP191" s="578"/>
      <c r="AQ191" s="578"/>
      <c r="AR191" s="578"/>
      <c r="AS191" s="578"/>
      <c r="AT191" s="189" t="s">
        <v>384</v>
      </c>
      <c r="AU191" s="8"/>
    </row>
    <row r="192" spans="1:47" ht="25.5" customHeight="1">
      <c r="A192" s="574" t="s">
        <v>293</v>
      </c>
      <c r="B192" s="575"/>
      <c r="C192" s="575"/>
      <c r="D192" s="575"/>
      <c r="E192" s="575"/>
      <c r="F192" s="575"/>
      <c r="G192" s="575"/>
      <c r="H192" s="575"/>
      <c r="I192" s="576"/>
      <c r="J192" s="688">
        <v>130</v>
      </c>
      <c r="K192" s="688"/>
      <c r="L192" s="688"/>
      <c r="M192" s="513">
        <v>140</v>
      </c>
      <c r="N192" s="513"/>
      <c r="O192" s="513"/>
      <c r="P192" s="578">
        <f>AL192</f>
        <v>0</v>
      </c>
      <c r="Q192" s="578"/>
      <c r="R192" s="578"/>
      <c r="S192" s="578"/>
      <c r="T192" s="578"/>
      <c r="U192" s="578" t="s">
        <v>49</v>
      </c>
      <c r="V192" s="578"/>
      <c r="W192" s="578"/>
      <c r="X192" s="578"/>
      <c r="Y192" s="578"/>
      <c r="Z192" s="578" t="s">
        <v>49</v>
      </c>
      <c r="AA192" s="578"/>
      <c r="AB192" s="578"/>
      <c r="AC192" s="578"/>
      <c r="AD192" s="578" t="s">
        <v>49</v>
      </c>
      <c r="AE192" s="578"/>
      <c r="AF192" s="578"/>
      <c r="AG192" s="578"/>
      <c r="AH192" s="578" t="s">
        <v>49</v>
      </c>
      <c r="AI192" s="578"/>
      <c r="AJ192" s="578"/>
      <c r="AK192" s="578"/>
      <c r="AL192" s="578"/>
      <c r="AM192" s="578"/>
      <c r="AN192" s="578"/>
      <c r="AO192" s="578"/>
      <c r="AP192" s="578" t="s">
        <v>49</v>
      </c>
      <c r="AQ192" s="578"/>
      <c r="AR192" s="578"/>
      <c r="AS192" s="578"/>
      <c r="AT192" s="8"/>
      <c r="AU192" s="8"/>
    </row>
    <row r="193" spans="1:47" ht="51" customHeight="1">
      <c r="A193" s="574" t="s">
        <v>294</v>
      </c>
      <c r="B193" s="575"/>
      <c r="C193" s="575"/>
      <c r="D193" s="575"/>
      <c r="E193" s="575"/>
      <c r="F193" s="575"/>
      <c r="G193" s="575"/>
      <c r="H193" s="575"/>
      <c r="I193" s="576"/>
      <c r="J193" s="688">
        <v>140</v>
      </c>
      <c r="K193" s="688"/>
      <c r="L193" s="688"/>
      <c r="M193" s="513">
        <v>150</v>
      </c>
      <c r="N193" s="513"/>
      <c r="O193" s="513"/>
      <c r="P193" s="578">
        <f>AL193</f>
        <v>0</v>
      </c>
      <c r="Q193" s="578"/>
      <c r="R193" s="578"/>
      <c r="S193" s="578"/>
      <c r="T193" s="578"/>
      <c r="U193" s="578" t="s">
        <v>49</v>
      </c>
      <c r="V193" s="578"/>
      <c r="W193" s="578"/>
      <c r="X193" s="578"/>
      <c r="Y193" s="578"/>
      <c r="Z193" s="578" t="s">
        <v>49</v>
      </c>
      <c r="AA193" s="578"/>
      <c r="AB193" s="578"/>
      <c r="AC193" s="578"/>
      <c r="AD193" s="578" t="s">
        <v>49</v>
      </c>
      <c r="AE193" s="578"/>
      <c r="AF193" s="578"/>
      <c r="AG193" s="578"/>
      <c r="AH193" s="578" t="s">
        <v>49</v>
      </c>
      <c r="AI193" s="578"/>
      <c r="AJ193" s="578"/>
      <c r="AK193" s="578"/>
      <c r="AL193" s="578"/>
      <c r="AM193" s="578"/>
      <c r="AN193" s="578"/>
      <c r="AO193" s="578"/>
      <c r="AP193" s="578" t="s">
        <v>49</v>
      </c>
      <c r="AQ193" s="578"/>
      <c r="AR193" s="578"/>
      <c r="AS193" s="578"/>
      <c r="AT193" s="8"/>
      <c r="AU193" s="8"/>
    </row>
    <row r="194" spans="1:47">
      <c r="A194" s="574" t="s">
        <v>295</v>
      </c>
      <c r="B194" s="575"/>
      <c r="C194" s="575"/>
      <c r="D194" s="575"/>
      <c r="E194" s="575"/>
      <c r="F194" s="575"/>
      <c r="G194" s="575"/>
      <c r="H194" s="575"/>
      <c r="I194" s="576"/>
      <c r="J194" s="688">
        <v>150</v>
      </c>
      <c r="K194" s="688"/>
      <c r="L194" s="688"/>
      <c r="M194" s="554">
        <v>180</v>
      </c>
      <c r="N194" s="555"/>
      <c r="O194" s="556"/>
      <c r="P194" s="548">
        <f>AD194+Z194</f>
        <v>0</v>
      </c>
      <c r="Q194" s="549"/>
      <c r="R194" s="549"/>
      <c r="S194" s="549"/>
      <c r="T194" s="550"/>
      <c r="U194" s="548" t="s">
        <v>49</v>
      </c>
      <c r="V194" s="549"/>
      <c r="W194" s="549"/>
      <c r="X194" s="549"/>
      <c r="Y194" s="550"/>
      <c r="Z194" s="548"/>
      <c r="AA194" s="549"/>
      <c r="AB194" s="549"/>
      <c r="AC194" s="550"/>
      <c r="AD194" s="548"/>
      <c r="AE194" s="549"/>
      <c r="AF194" s="549"/>
      <c r="AG194" s="550"/>
      <c r="AH194" s="548" t="s">
        <v>49</v>
      </c>
      <c r="AI194" s="549"/>
      <c r="AJ194" s="549"/>
      <c r="AK194" s="550"/>
      <c r="AL194" s="548" t="s">
        <v>49</v>
      </c>
      <c r="AM194" s="549"/>
      <c r="AN194" s="549"/>
      <c r="AO194" s="550"/>
      <c r="AP194" s="548" t="s">
        <v>49</v>
      </c>
      <c r="AQ194" s="549"/>
      <c r="AR194" s="549"/>
      <c r="AS194" s="550"/>
      <c r="AT194" s="8"/>
      <c r="AU194" s="8"/>
    </row>
    <row r="195" spans="1:47">
      <c r="A195" s="574" t="s">
        <v>296</v>
      </c>
      <c r="B195" s="575"/>
      <c r="C195" s="575"/>
      <c r="D195" s="575"/>
      <c r="E195" s="575"/>
      <c r="F195" s="575"/>
      <c r="G195" s="575"/>
      <c r="H195" s="575"/>
      <c r="I195" s="576"/>
      <c r="J195" s="688">
        <v>160</v>
      </c>
      <c r="K195" s="688"/>
      <c r="L195" s="688"/>
      <c r="M195" s="554">
        <v>180</v>
      </c>
      <c r="N195" s="555"/>
      <c r="O195" s="556"/>
      <c r="P195" s="548">
        <f>AL195+AP195</f>
        <v>428000</v>
      </c>
      <c r="Q195" s="549"/>
      <c r="R195" s="549"/>
      <c r="S195" s="549"/>
      <c r="T195" s="550"/>
      <c r="U195" s="548" t="s">
        <v>49</v>
      </c>
      <c r="V195" s="549"/>
      <c r="W195" s="549"/>
      <c r="X195" s="549"/>
      <c r="Y195" s="550"/>
      <c r="Z195" s="548" t="s">
        <v>49</v>
      </c>
      <c r="AA195" s="549"/>
      <c r="AB195" s="549"/>
      <c r="AC195" s="550"/>
      <c r="AD195" s="548" t="s">
        <v>49</v>
      </c>
      <c r="AE195" s="549"/>
      <c r="AF195" s="549"/>
      <c r="AG195" s="550"/>
      <c r="AH195" s="548" t="s">
        <v>49</v>
      </c>
      <c r="AI195" s="549"/>
      <c r="AJ195" s="549"/>
      <c r="AK195" s="550"/>
      <c r="AL195" s="548">
        <f>'ПФХД стр.3'!AL146</f>
        <v>428000</v>
      </c>
      <c r="AM195" s="549"/>
      <c r="AN195" s="549"/>
      <c r="AO195" s="550"/>
      <c r="AP195" s="548"/>
      <c r="AQ195" s="549"/>
      <c r="AR195" s="549"/>
      <c r="AS195" s="550"/>
      <c r="AT195" s="8"/>
      <c r="AU195" s="8"/>
    </row>
    <row r="196" spans="1:47">
      <c r="A196" s="574" t="s">
        <v>297</v>
      </c>
      <c r="B196" s="575"/>
      <c r="C196" s="575"/>
      <c r="D196" s="575"/>
      <c r="E196" s="575"/>
      <c r="F196" s="575"/>
      <c r="G196" s="575"/>
      <c r="H196" s="575"/>
      <c r="I196" s="576"/>
      <c r="J196" s="688">
        <v>180</v>
      </c>
      <c r="K196" s="688"/>
      <c r="L196" s="688"/>
      <c r="M196" s="508" t="s">
        <v>49</v>
      </c>
      <c r="N196" s="509"/>
      <c r="O196" s="510"/>
      <c r="P196" s="548">
        <f>P197+P199</f>
        <v>0</v>
      </c>
      <c r="Q196" s="549"/>
      <c r="R196" s="549"/>
      <c r="S196" s="549"/>
      <c r="T196" s="550"/>
      <c r="U196" s="548" t="s">
        <v>49</v>
      </c>
      <c r="V196" s="549"/>
      <c r="W196" s="549"/>
      <c r="X196" s="549"/>
      <c r="Y196" s="550"/>
      <c r="Z196" s="548" t="s">
        <v>49</v>
      </c>
      <c r="AA196" s="549"/>
      <c r="AB196" s="549"/>
      <c r="AC196" s="550"/>
      <c r="AD196" s="548" t="s">
        <v>49</v>
      </c>
      <c r="AE196" s="549"/>
      <c r="AF196" s="549"/>
      <c r="AG196" s="550"/>
      <c r="AH196" s="548" t="s">
        <v>49</v>
      </c>
      <c r="AI196" s="549"/>
      <c r="AJ196" s="549"/>
      <c r="AK196" s="550"/>
      <c r="AL196" s="548">
        <f>AL197+AL199</f>
        <v>0</v>
      </c>
      <c r="AM196" s="549"/>
      <c r="AN196" s="549"/>
      <c r="AO196" s="550"/>
      <c r="AP196" s="548" t="s">
        <v>49</v>
      </c>
      <c r="AQ196" s="549"/>
      <c r="AR196" s="549"/>
      <c r="AS196" s="550"/>
      <c r="AT196" s="8"/>
      <c r="AU196" s="8"/>
    </row>
    <row r="197" spans="1:47">
      <c r="A197" s="569" t="s">
        <v>298</v>
      </c>
      <c r="B197" s="570"/>
      <c r="C197" s="570"/>
      <c r="D197" s="570"/>
      <c r="E197" s="570"/>
      <c r="F197" s="570"/>
      <c r="G197" s="570"/>
      <c r="H197" s="570"/>
      <c r="I197" s="571"/>
      <c r="J197" s="651">
        <v>181</v>
      </c>
      <c r="K197" s="652"/>
      <c r="L197" s="653"/>
      <c r="M197" s="535">
        <v>410</v>
      </c>
      <c r="N197" s="572"/>
      <c r="O197" s="536"/>
      <c r="P197" s="557">
        <f>AL197</f>
        <v>0</v>
      </c>
      <c r="Q197" s="558"/>
      <c r="R197" s="558"/>
      <c r="S197" s="558"/>
      <c r="T197" s="559"/>
      <c r="U197" s="557" t="s">
        <v>49</v>
      </c>
      <c r="V197" s="558"/>
      <c r="W197" s="558"/>
      <c r="X197" s="558"/>
      <c r="Y197" s="559"/>
      <c r="Z197" s="557" t="s">
        <v>49</v>
      </c>
      <c r="AA197" s="558"/>
      <c r="AB197" s="558"/>
      <c r="AC197" s="559"/>
      <c r="AD197" s="557" t="s">
        <v>49</v>
      </c>
      <c r="AE197" s="558"/>
      <c r="AF197" s="558"/>
      <c r="AG197" s="559"/>
      <c r="AH197" s="557" t="s">
        <v>49</v>
      </c>
      <c r="AI197" s="558"/>
      <c r="AJ197" s="558"/>
      <c r="AK197" s="559"/>
      <c r="AL197" s="557"/>
      <c r="AM197" s="558"/>
      <c r="AN197" s="558"/>
      <c r="AO197" s="559"/>
      <c r="AP197" s="557" t="s">
        <v>49</v>
      </c>
      <c r="AQ197" s="558"/>
      <c r="AR197" s="558"/>
      <c r="AS197" s="559"/>
      <c r="AT197" s="8"/>
      <c r="AU197" s="8"/>
    </row>
    <row r="198" spans="1:47" ht="12.75" customHeight="1">
      <c r="A198" s="563" t="s">
        <v>299</v>
      </c>
      <c r="B198" s="564"/>
      <c r="C198" s="564"/>
      <c r="D198" s="564"/>
      <c r="E198" s="564"/>
      <c r="F198" s="564"/>
      <c r="G198" s="564"/>
      <c r="H198" s="564"/>
      <c r="I198" s="565"/>
      <c r="J198" s="654"/>
      <c r="K198" s="655"/>
      <c r="L198" s="656"/>
      <c r="M198" s="537"/>
      <c r="N198" s="573"/>
      <c r="O198" s="538"/>
      <c r="P198" s="560"/>
      <c r="Q198" s="561"/>
      <c r="R198" s="561"/>
      <c r="S198" s="561"/>
      <c r="T198" s="562"/>
      <c r="U198" s="560"/>
      <c r="V198" s="561"/>
      <c r="W198" s="561"/>
      <c r="X198" s="561"/>
      <c r="Y198" s="562"/>
      <c r="Z198" s="560"/>
      <c r="AA198" s="561"/>
      <c r="AB198" s="561"/>
      <c r="AC198" s="562"/>
      <c r="AD198" s="560"/>
      <c r="AE198" s="561"/>
      <c r="AF198" s="561"/>
      <c r="AG198" s="562"/>
      <c r="AH198" s="560"/>
      <c r="AI198" s="561"/>
      <c r="AJ198" s="561"/>
      <c r="AK198" s="562"/>
      <c r="AL198" s="560"/>
      <c r="AM198" s="561"/>
      <c r="AN198" s="561"/>
      <c r="AO198" s="562"/>
      <c r="AP198" s="560"/>
      <c r="AQ198" s="561"/>
      <c r="AR198" s="561"/>
      <c r="AS198" s="562"/>
      <c r="AT198" s="8"/>
      <c r="AU198" s="8"/>
    </row>
    <row r="199" spans="1:47">
      <c r="A199" s="574" t="s">
        <v>300</v>
      </c>
      <c r="B199" s="575"/>
      <c r="C199" s="575"/>
      <c r="D199" s="575"/>
      <c r="E199" s="575"/>
      <c r="F199" s="575"/>
      <c r="G199" s="575"/>
      <c r="H199" s="575"/>
      <c r="I199" s="576"/>
      <c r="J199" s="659">
        <v>182</v>
      </c>
      <c r="K199" s="660"/>
      <c r="L199" s="661"/>
      <c r="M199" s="554">
        <v>440</v>
      </c>
      <c r="N199" s="555"/>
      <c r="O199" s="556"/>
      <c r="P199" s="548">
        <f>AL199</f>
        <v>0</v>
      </c>
      <c r="Q199" s="549"/>
      <c r="R199" s="549"/>
      <c r="S199" s="549"/>
      <c r="T199" s="550"/>
      <c r="U199" s="548" t="s">
        <v>49</v>
      </c>
      <c r="V199" s="549"/>
      <c r="W199" s="549"/>
      <c r="X199" s="549"/>
      <c r="Y199" s="550"/>
      <c r="Z199" s="548" t="s">
        <v>49</v>
      </c>
      <c r="AA199" s="549"/>
      <c r="AB199" s="549"/>
      <c r="AC199" s="550"/>
      <c r="AD199" s="548" t="s">
        <v>49</v>
      </c>
      <c r="AE199" s="549"/>
      <c r="AF199" s="549"/>
      <c r="AG199" s="550"/>
      <c r="AH199" s="548" t="s">
        <v>49</v>
      </c>
      <c r="AI199" s="549"/>
      <c r="AJ199" s="549"/>
      <c r="AK199" s="550"/>
      <c r="AL199" s="548"/>
      <c r="AM199" s="549"/>
      <c r="AN199" s="549"/>
      <c r="AO199" s="550"/>
      <c r="AP199" s="548" t="s">
        <v>49</v>
      </c>
      <c r="AQ199" s="549"/>
      <c r="AR199" s="549"/>
      <c r="AS199" s="550"/>
      <c r="AT199" s="8"/>
      <c r="AU199" s="8"/>
    </row>
    <row r="200" spans="1:47">
      <c r="A200" s="551" t="s">
        <v>50</v>
      </c>
      <c r="B200" s="552"/>
      <c r="C200" s="552"/>
      <c r="D200" s="552"/>
      <c r="E200" s="552"/>
      <c r="F200" s="552"/>
      <c r="G200" s="552"/>
      <c r="H200" s="552"/>
      <c r="I200" s="553"/>
      <c r="J200" s="659">
        <v>200</v>
      </c>
      <c r="K200" s="660"/>
      <c r="L200" s="661"/>
      <c r="M200" s="508" t="s">
        <v>49</v>
      </c>
      <c r="N200" s="509"/>
      <c r="O200" s="510"/>
      <c r="P200" s="548">
        <f>SUM(U200:AS200)</f>
        <v>16147336.51</v>
      </c>
      <c r="Q200" s="549"/>
      <c r="R200" s="549"/>
      <c r="S200" s="549"/>
      <c r="T200" s="550"/>
      <c r="U200" s="548">
        <f>U201+U210+U225+U216+U222+U221</f>
        <v>12487361.51</v>
      </c>
      <c r="V200" s="549"/>
      <c r="W200" s="549"/>
      <c r="X200" s="549"/>
      <c r="Y200" s="550"/>
      <c r="Z200" s="548">
        <f>Z201+Z210+Z225+Z216+Z222+Z221</f>
        <v>0</v>
      </c>
      <c r="AA200" s="549"/>
      <c r="AB200" s="549"/>
      <c r="AC200" s="550"/>
      <c r="AD200" s="548">
        <f>AD201+AD210+AD225+AD216+AD222+AD221</f>
        <v>0</v>
      </c>
      <c r="AE200" s="549"/>
      <c r="AF200" s="549"/>
      <c r="AG200" s="550"/>
      <c r="AH200" s="548">
        <f>AH201+AH210+AH225+AH216+AH222+AH221</f>
        <v>0</v>
      </c>
      <c r="AI200" s="549"/>
      <c r="AJ200" s="549"/>
      <c r="AK200" s="550"/>
      <c r="AL200" s="548">
        <f>AL201+AL210+AL225+AL216+AL222+AL221</f>
        <v>3659975</v>
      </c>
      <c r="AM200" s="549"/>
      <c r="AN200" s="549"/>
      <c r="AO200" s="550"/>
      <c r="AP200" s="548">
        <f>AP201+AP210+AP225+AP216+AP222+AP221</f>
        <v>0</v>
      </c>
      <c r="AQ200" s="549"/>
      <c r="AR200" s="549"/>
      <c r="AS200" s="550"/>
      <c r="AT200" s="8"/>
      <c r="AU200" s="8"/>
    </row>
    <row r="201" spans="1:47">
      <c r="A201" s="569" t="s">
        <v>301</v>
      </c>
      <c r="B201" s="570"/>
      <c r="C201" s="570"/>
      <c r="D201" s="570"/>
      <c r="E201" s="570"/>
      <c r="F201" s="570"/>
      <c r="G201" s="570"/>
      <c r="H201" s="570"/>
      <c r="I201" s="571"/>
      <c r="J201" s="651">
        <v>210</v>
      </c>
      <c r="K201" s="652"/>
      <c r="L201" s="653"/>
      <c r="M201" s="535">
        <v>100</v>
      </c>
      <c r="N201" s="572"/>
      <c r="O201" s="536"/>
      <c r="P201" s="557">
        <f t="shared" ref="P201:P228" si="4">SUM(U201:AS201)</f>
        <v>10509339</v>
      </c>
      <c r="Q201" s="558"/>
      <c r="R201" s="558"/>
      <c r="S201" s="558"/>
      <c r="T201" s="559"/>
      <c r="U201" s="557">
        <f>U203</f>
        <v>10509339</v>
      </c>
      <c r="V201" s="558"/>
      <c r="W201" s="558"/>
      <c r="X201" s="558"/>
      <c r="Y201" s="559"/>
      <c r="Z201" s="557">
        <f>Z203</f>
        <v>0</v>
      </c>
      <c r="AA201" s="558"/>
      <c r="AB201" s="558"/>
      <c r="AC201" s="559"/>
      <c r="AD201" s="557">
        <f>AD203</f>
        <v>0</v>
      </c>
      <c r="AE201" s="558"/>
      <c r="AF201" s="558"/>
      <c r="AG201" s="559"/>
      <c r="AH201" s="557">
        <f>AH203</f>
        <v>0</v>
      </c>
      <c r="AI201" s="558"/>
      <c r="AJ201" s="558"/>
      <c r="AK201" s="559"/>
      <c r="AL201" s="557">
        <f>AL203</f>
        <v>0</v>
      </c>
      <c r="AM201" s="558"/>
      <c r="AN201" s="558"/>
      <c r="AO201" s="559"/>
      <c r="AP201" s="557">
        <f>AP203</f>
        <v>0</v>
      </c>
      <c r="AQ201" s="558"/>
      <c r="AR201" s="558"/>
      <c r="AS201" s="559"/>
      <c r="AT201" s="8"/>
      <c r="AU201" s="8"/>
    </row>
    <row r="202" spans="1:47" ht="12.75" customHeight="1">
      <c r="A202" s="563" t="s">
        <v>382</v>
      </c>
      <c r="B202" s="564"/>
      <c r="C202" s="564"/>
      <c r="D202" s="564"/>
      <c r="E202" s="564"/>
      <c r="F202" s="564"/>
      <c r="G202" s="564"/>
      <c r="H202" s="564"/>
      <c r="I202" s="565"/>
      <c r="J202" s="654"/>
      <c r="K202" s="655"/>
      <c r="L202" s="656"/>
      <c r="M202" s="537"/>
      <c r="N202" s="573"/>
      <c r="O202" s="538"/>
      <c r="P202" s="560">
        <f t="shared" si="4"/>
        <v>0</v>
      </c>
      <c r="Q202" s="561"/>
      <c r="R202" s="561"/>
      <c r="S202" s="561"/>
      <c r="T202" s="562"/>
      <c r="U202" s="560"/>
      <c r="V202" s="561"/>
      <c r="W202" s="561"/>
      <c r="X202" s="561"/>
      <c r="Y202" s="562"/>
      <c r="Z202" s="560"/>
      <c r="AA202" s="561"/>
      <c r="AB202" s="561"/>
      <c r="AC202" s="562"/>
      <c r="AD202" s="560"/>
      <c r="AE202" s="561"/>
      <c r="AF202" s="561"/>
      <c r="AG202" s="562"/>
      <c r="AH202" s="560"/>
      <c r="AI202" s="561"/>
      <c r="AJ202" s="561"/>
      <c r="AK202" s="562"/>
      <c r="AL202" s="560"/>
      <c r="AM202" s="561"/>
      <c r="AN202" s="561"/>
      <c r="AO202" s="562"/>
      <c r="AP202" s="560"/>
      <c r="AQ202" s="561"/>
      <c r="AR202" s="561"/>
      <c r="AS202" s="562"/>
      <c r="AT202" s="8"/>
      <c r="AU202" s="8"/>
    </row>
    <row r="203" spans="1:47">
      <c r="A203" s="569" t="s">
        <v>303</v>
      </c>
      <c r="B203" s="570"/>
      <c r="C203" s="570"/>
      <c r="D203" s="570"/>
      <c r="E203" s="570"/>
      <c r="F203" s="570"/>
      <c r="G203" s="570"/>
      <c r="H203" s="570"/>
      <c r="I203" s="571"/>
      <c r="J203" s="651">
        <v>211</v>
      </c>
      <c r="K203" s="652"/>
      <c r="L203" s="653"/>
      <c r="M203" s="535">
        <v>110</v>
      </c>
      <c r="N203" s="572"/>
      <c r="O203" s="536"/>
      <c r="P203" s="557">
        <f t="shared" si="4"/>
        <v>10509339</v>
      </c>
      <c r="Q203" s="558"/>
      <c r="R203" s="558"/>
      <c r="S203" s="558"/>
      <c r="T203" s="559"/>
      <c r="U203" s="557">
        <f>SUM(U205:Y209)</f>
        <v>10509339</v>
      </c>
      <c r="V203" s="558"/>
      <c r="W203" s="558"/>
      <c r="X203" s="558"/>
      <c r="Y203" s="559"/>
      <c r="Z203" s="557">
        <f>SUM(Z205:AC209)</f>
        <v>0</v>
      </c>
      <c r="AA203" s="558"/>
      <c r="AB203" s="558"/>
      <c r="AC203" s="559"/>
      <c r="AD203" s="557">
        <f>SUM(AD205:AG209)</f>
        <v>0</v>
      </c>
      <c r="AE203" s="558"/>
      <c r="AF203" s="558"/>
      <c r="AG203" s="559"/>
      <c r="AH203" s="557">
        <f>SUM(AH205:AK209)</f>
        <v>0</v>
      </c>
      <c r="AI203" s="558"/>
      <c r="AJ203" s="558"/>
      <c r="AK203" s="559"/>
      <c r="AL203" s="557">
        <f>SUM(AL205:AO209)</f>
        <v>0</v>
      </c>
      <c r="AM203" s="558"/>
      <c r="AN203" s="558"/>
      <c r="AO203" s="559"/>
      <c r="AP203" s="557">
        <f>SUM(AP205:AS209)</f>
        <v>0</v>
      </c>
      <c r="AQ203" s="558"/>
      <c r="AR203" s="558"/>
      <c r="AS203" s="559"/>
      <c r="AT203" s="8"/>
      <c r="AU203" s="8"/>
    </row>
    <row r="204" spans="1:47" ht="25.5" customHeight="1">
      <c r="A204" s="563" t="s">
        <v>304</v>
      </c>
      <c r="B204" s="564"/>
      <c r="C204" s="564"/>
      <c r="D204" s="564"/>
      <c r="E204" s="564"/>
      <c r="F204" s="564"/>
      <c r="G204" s="564"/>
      <c r="H204" s="564"/>
      <c r="I204" s="565"/>
      <c r="J204" s="654"/>
      <c r="K204" s="655"/>
      <c r="L204" s="656"/>
      <c r="M204" s="537"/>
      <c r="N204" s="573"/>
      <c r="O204" s="538"/>
      <c r="P204" s="560">
        <f t="shared" si="4"/>
        <v>0</v>
      </c>
      <c r="Q204" s="561"/>
      <c r="R204" s="561"/>
      <c r="S204" s="561"/>
      <c r="T204" s="562"/>
      <c r="U204" s="560"/>
      <c r="V204" s="561"/>
      <c r="W204" s="561"/>
      <c r="X204" s="561"/>
      <c r="Y204" s="562"/>
      <c r="Z204" s="560"/>
      <c r="AA204" s="561"/>
      <c r="AB204" s="561"/>
      <c r="AC204" s="562"/>
      <c r="AD204" s="560"/>
      <c r="AE204" s="561"/>
      <c r="AF204" s="561"/>
      <c r="AG204" s="562"/>
      <c r="AH204" s="560"/>
      <c r="AI204" s="561"/>
      <c r="AJ204" s="561"/>
      <c r="AK204" s="562"/>
      <c r="AL204" s="560"/>
      <c r="AM204" s="561"/>
      <c r="AN204" s="561"/>
      <c r="AO204" s="562"/>
      <c r="AP204" s="560"/>
      <c r="AQ204" s="561"/>
      <c r="AR204" s="561"/>
      <c r="AS204" s="562"/>
      <c r="AT204" s="8"/>
      <c r="AU204" s="8"/>
    </row>
    <row r="205" spans="1:47" ht="12.75" customHeight="1">
      <c r="A205" s="569" t="s">
        <v>305</v>
      </c>
      <c r="B205" s="570"/>
      <c r="C205" s="570"/>
      <c r="D205" s="570"/>
      <c r="E205" s="570"/>
      <c r="F205" s="570"/>
      <c r="G205" s="570"/>
      <c r="H205" s="570"/>
      <c r="I205" s="571"/>
      <c r="J205" s="682" t="s">
        <v>617</v>
      </c>
      <c r="K205" s="683"/>
      <c r="L205" s="684"/>
      <c r="M205" s="535">
        <v>111</v>
      </c>
      <c r="N205" s="572"/>
      <c r="O205" s="536"/>
      <c r="P205" s="557">
        <f t="shared" si="4"/>
        <v>8071089.8300000001</v>
      </c>
      <c r="Q205" s="558"/>
      <c r="R205" s="558"/>
      <c r="S205" s="558"/>
      <c r="T205" s="559"/>
      <c r="U205" s="657">
        <f>'ПФХД стр.3'!U156</f>
        <v>8071089.8300000001</v>
      </c>
      <c r="V205" s="602"/>
      <c r="W205" s="602"/>
      <c r="X205" s="602"/>
      <c r="Y205" s="603"/>
      <c r="Z205" s="557"/>
      <c r="AA205" s="558"/>
      <c r="AB205" s="558"/>
      <c r="AC205" s="559"/>
      <c r="AD205" s="557"/>
      <c r="AE205" s="558"/>
      <c r="AF205" s="558"/>
      <c r="AG205" s="559"/>
      <c r="AH205" s="557"/>
      <c r="AI205" s="558"/>
      <c r="AJ205" s="558"/>
      <c r="AK205" s="559"/>
      <c r="AL205" s="557"/>
      <c r="AM205" s="558"/>
      <c r="AN205" s="558"/>
      <c r="AO205" s="559"/>
      <c r="AP205" s="557"/>
      <c r="AQ205" s="558"/>
      <c r="AR205" s="558"/>
      <c r="AS205" s="559"/>
      <c r="AT205" s="8"/>
      <c r="AU205" s="8"/>
    </row>
    <row r="206" spans="1:47" ht="12.75" customHeight="1">
      <c r="A206" s="563" t="s">
        <v>306</v>
      </c>
      <c r="B206" s="564"/>
      <c r="C206" s="564"/>
      <c r="D206" s="564"/>
      <c r="E206" s="564"/>
      <c r="F206" s="564"/>
      <c r="G206" s="564"/>
      <c r="H206" s="564"/>
      <c r="I206" s="565"/>
      <c r="J206" s="685"/>
      <c r="K206" s="686"/>
      <c r="L206" s="687"/>
      <c r="M206" s="537"/>
      <c r="N206" s="573"/>
      <c r="O206" s="538"/>
      <c r="P206" s="560">
        <f t="shared" si="4"/>
        <v>0</v>
      </c>
      <c r="Q206" s="561"/>
      <c r="R206" s="561"/>
      <c r="S206" s="561"/>
      <c r="T206" s="562"/>
      <c r="U206" s="658"/>
      <c r="V206" s="604"/>
      <c r="W206" s="604"/>
      <c r="X206" s="604"/>
      <c r="Y206" s="605"/>
      <c r="Z206" s="560"/>
      <c r="AA206" s="561"/>
      <c r="AB206" s="561"/>
      <c r="AC206" s="562"/>
      <c r="AD206" s="560"/>
      <c r="AE206" s="561"/>
      <c r="AF206" s="561"/>
      <c r="AG206" s="562"/>
      <c r="AH206" s="560"/>
      <c r="AI206" s="561"/>
      <c r="AJ206" s="561"/>
      <c r="AK206" s="562"/>
      <c r="AL206" s="560"/>
      <c r="AM206" s="561"/>
      <c r="AN206" s="561"/>
      <c r="AO206" s="562"/>
      <c r="AP206" s="560"/>
      <c r="AQ206" s="561"/>
      <c r="AR206" s="561"/>
      <c r="AS206" s="562"/>
      <c r="AT206" s="8"/>
      <c r="AU206" s="8"/>
    </row>
    <row r="207" spans="1:47" ht="25.5" customHeight="1">
      <c r="A207" s="574" t="s">
        <v>307</v>
      </c>
      <c r="B207" s="575"/>
      <c r="C207" s="575"/>
      <c r="D207" s="575"/>
      <c r="E207" s="575"/>
      <c r="F207" s="575"/>
      <c r="G207" s="575"/>
      <c r="H207" s="575"/>
      <c r="I207" s="576"/>
      <c r="J207" s="679" t="s">
        <v>618</v>
      </c>
      <c r="K207" s="680"/>
      <c r="L207" s="681"/>
      <c r="M207" s="554">
        <v>112</v>
      </c>
      <c r="N207" s="555"/>
      <c r="O207" s="556"/>
      <c r="P207" s="548">
        <f t="shared" si="4"/>
        <v>780</v>
      </c>
      <c r="Q207" s="549"/>
      <c r="R207" s="549"/>
      <c r="S207" s="549"/>
      <c r="T207" s="550"/>
      <c r="U207" s="548">
        <f>'ПФХД стр.3'!U158</f>
        <v>780</v>
      </c>
      <c r="V207" s="549"/>
      <c r="W207" s="549"/>
      <c r="X207" s="549"/>
      <c r="Y207" s="550"/>
      <c r="Z207" s="548"/>
      <c r="AA207" s="549"/>
      <c r="AB207" s="549"/>
      <c r="AC207" s="550"/>
      <c r="AD207" s="548"/>
      <c r="AE207" s="549"/>
      <c r="AF207" s="549"/>
      <c r="AG207" s="550"/>
      <c r="AH207" s="548"/>
      <c r="AI207" s="549"/>
      <c r="AJ207" s="549"/>
      <c r="AK207" s="550"/>
      <c r="AL207" s="548"/>
      <c r="AM207" s="549"/>
      <c r="AN207" s="549"/>
      <c r="AO207" s="550"/>
      <c r="AP207" s="548"/>
      <c r="AQ207" s="549"/>
      <c r="AR207" s="549"/>
      <c r="AS207" s="550"/>
      <c r="AT207" s="8"/>
      <c r="AU207" s="8"/>
    </row>
    <row r="208" spans="1:47" ht="51" customHeight="1">
      <c r="A208" s="574" t="s">
        <v>308</v>
      </c>
      <c r="B208" s="575"/>
      <c r="C208" s="575"/>
      <c r="D208" s="575"/>
      <c r="E208" s="575"/>
      <c r="F208" s="575"/>
      <c r="G208" s="575"/>
      <c r="H208" s="575"/>
      <c r="I208" s="576"/>
      <c r="J208" s="679" t="s">
        <v>619</v>
      </c>
      <c r="K208" s="680"/>
      <c r="L208" s="681"/>
      <c r="M208" s="554">
        <v>113</v>
      </c>
      <c r="N208" s="555"/>
      <c r="O208" s="556"/>
      <c r="P208" s="548">
        <f t="shared" si="4"/>
        <v>0</v>
      </c>
      <c r="Q208" s="549"/>
      <c r="R208" s="549"/>
      <c r="S208" s="549"/>
      <c r="T208" s="550"/>
      <c r="U208" s="548"/>
      <c r="V208" s="549"/>
      <c r="W208" s="549"/>
      <c r="X208" s="549"/>
      <c r="Y208" s="550"/>
      <c r="Z208" s="548"/>
      <c r="AA208" s="549"/>
      <c r="AB208" s="549"/>
      <c r="AC208" s="550"/>
      <c r="AD208" s="548"/>
      <c r="AE208" s="549"/>
      <c r="AF208" s="549"/>
      <c r="AG208" s="550"/>
      <c r="AH208" s="548"/>
      <c r="AI208" s="549"/>
      <c r="AJ208" s="549"/>
      <c r="AK208" s="550"/>
      <c r="AL208" s="548"/>
      <c r="AM208" s="549"/>
      <c r="AN208" s="549"/>
      <c r="AO208" s="550"/>
      <c r="AP208" s="548"/>
      <c r="AQ208" s="549"/>
      <c r="AR208" s="549"/>
      <c r="AS208" s="550"/>
      <c r="AT208" s="8"/>
      <c r="AU208" s="8"/>
    </row>
    <row r="209" spans="1:47" ht="51" customHeight="1">
      <c r="A209" s="574" t="s">
        <v>309</v>
      </c>
      <c r="B209" s="575"/>
      <c r="C209" s="575"/>
      <c r="D209" s="575"/>
      <c r="E209" s="575"/>
      <c r="F209" s="575"/>
      <c r="G209" s="575"/>
      <c r="H209" s="575"/>
      <c r="I209" s="576"/>
      <c r="J209" s="679" t="s">
        <v>620</v>
      </c>
      <c r="K209" s="680"/>
      <c r="L209" s="681"/>
      <c r="M209" s="554">
        <v>119</v>
      </c>
      <c r="N209" s="555"/>
      <c r="O209" s="556"/>
      <c r="P209" s="548">
        <f t="shared" si="4"/>
        <v>2437469.17</v>
      </c>
      <c r="Q209" s="549"/>
      <c r="R209" s="549"/>
      <c r="S209" s="549"/>
      <c r="T209" s="550"/>
      <c r="U209" s="548">
        <f>'ПФХД стр.3'!U160</f>
        <v>2437469.17</v>
      </c>
      <c r="V209" s="549"/>
      <c r="W209" s="549"/>
      <c r="X209" s="549"/>
      <c r="Y209" s="550"/>
      <c r="Z209" s="548"/>
      <c r="AA209" s="549"/>
      <c r="AB209" s="549"/>
      <c r="AC209" s="550"/>
      <c r="AD209" s="548"/>
      <c r="AE209" s="549"/>
      <c r="AF209" s="549"/>
      <c r="AG209" s="550"/>
      <c r="AH209" s="548"/>
      <c r="AI209" s="549"/>
      <c r="AJ209" s="549"/>
      <c r="AK209" s="550"/>
      <c r="AL209" s="548"/>
      <c r="AM209" s="549"/>
      <c r="AN209" s="549"/>
      <c r="AO209" s="550"/>
      <c r="AP209" s="548"/>
      <c r="AQ209" s="549"/>
      <c r="AR209" s="549"/>
      <c r="AS209" s="550"/>
      <c r="AT209" s="8"/>
      <c r="AU209" s="8"/>
    </row>
    <row r="210" spans="1:47" ht="25.5" customHeight="1">
      <c r="A210" s="574" t="s">
        <v>310</v>
      </c>
      <c r="B210" s="575"/>
      <c r="C210" s="575"/>
      <c r="D210" s="575"/>
      <c r="E210" s="575"/>
      <c r="F210" s="575"/>
      <c r="G210" s="575"/>
      <c r="H210" s="575"/>
      <c r="I210" s="576"/>
      <c r="J210" s="659">
        <v>220</v>
      </c>
      <c r="K210" s="660"/>
      <c r="L210" s="661"/>
      <c r="M210" s="554">
        <v>300</v>
      </c>
      <c r="N210" s="555"/>
      <c r="O210" s="556"/>
      <c r="P210" s="548">
        <f t="shared" si="4"/>
        <v>0</v>
      </c>
      <c r="Q210" s="549"/>
      <c r="R210" s="549"/>
      <c r="S210" s="549"/>
      <c r="T210" s="550"/>
      <c r="U210" s="548">
        <f>SUM(U211:Y215)</f>
        <v>0</v>
      </c>
      <c r="V210" s="549"/>
      <c r="W210" s="549"/>
      <c r="X210" s="549"/>
      <c r="Y210" s="550"/>
      <c r="Z210" s="548">
        <f>SUM(Z211:AC215)</f>
        <v>0</v>
      </c>
      <c r="AA210" s="549"/>
      <c r="AB210" s="549"/>
      <c r="AC210" s="550"/>
      <c r="AD210" s="548">
        <f>SUM(AD211:AG215)</f>
        <v>0</v>
      </c>
      <c r="AE210" s="549"/>
      <c r="AF210" s="549"/>
      <c r="AG210" s="550"/>
      <c r="AH210" s="548">
        <f>SUM(AH211:AK215)</f>
        <v>0</v>
      </c>
      <c r="AI210" s="549"/>
      <c r="AJ210" s="549"/>
      <c r="AK210" s="550"/>
      <c r="AL210" s="548">
        <f>SUM(AL211:AO215)</f>
        <v>0</v>
      </c>
      <c r="AM210" s="549"/>
      <c r="AN210" s="549"/>
      <c r="AO210" s="550"/>
      <c r="AP210" s="548">
        <f>SUM(AP211:AS215)</f>
        <v>0</v>
      </c>
      <c r="AQ210" s="549"/>
      <c r="AR210" s="549"/>
      <c r="AS210" s="550"/>
      <c r="AT210" s="8"/>
      <c r="AU210" s="8"/>
    </row>
    <row r="211" spans="1:47">
      <c r="A211" s="569" t="s">
        <v>311</v>
      </c>
      <c r="B211" s="570"/>
      <c r="C211" s="570"/>
      <c r="D211" s="570"/>
      <c r="E211" s="570"/>
      <c r="F211" s="570"/>
      <c r="G211" s="570"/>
      <c r="H211" s="570"/>
      <c r="I211" s="571"/>
      <c r="J211" s="651">
        <v>221</v>
      </c>
      <c r="K211" s="652"/>
      <c r="L211" s="653"/>
      <c r="M211" s="535">
        <v>321</v>
      </c>
      <c r="N211" s="572"/>
      <c r="O211" s="536"/>
      <c r="P211" s="557">
        <f t="shared" si="4"/>
        <v>0</v>
      </c>
      <c r="Q211" s="558"/>
      <c r="R211" s="558"/>
      <c r="S211" s="558"/>
      <c r="T211" s="559"/>
      <c r="U211" s="657"/>
      <c r="V211" s="602"/>
      <c r="W211" s="602"/>
      <c r="X211" s="602"/>
      <c r="Y211" s="603"/>
      <c r="Z211" s="557"/>
      <c r="AA211" s="558"/>
      <c r="AB211" s="558"/>
      <c r="AC211" s="559"/>
      <c r="AD211" s="557"/>
      <c r="AE211" s="558"/>
      <c r="AF211" s="558"/>
      <c r="AG211" s="559"/>
      <c r="AH211" s="557"/>
      <c r="AI211" s="558"/>
      <c r="AJ211" s="558"/>
      <c r="AK211" s="559"/>
      <c r="AL211" s="557"/>
      <c r="AM211" s="558"/>
      <c r="AN211" s="558"/>
      <c r="AO211" s="559"/>
      <c r="AP211" s="557"/>
      <c r="AQ211" s="558"/>
      <c r="AR211" s="558"/>
      <c r="AS211" s="559"/>
      <c r="AT211" s="8"/>
      <c r="AU211" s="8"/>
    </row>
    <row r="212" spans="1:47" ht="38.25" customHeight="1">
      <c r="A212" s="563" t="s">
        <v>312</v>
      </c>
      <c r="B212" s="564"/>
      <c r="C212" s="564"/>
      <c r="D212" s="564"/>
      <c r="E212" s="564"/>
      <c r="F212" s="564"/>
      <c r="G212" s="564"/>
      <c r="H212" s="564"/>
      <c r="I212" s="565"/>
      <c r="J212" s="654"/>
      <c r="K212" s="655"/>
      <c r="L212" s="656"/>
      <c r="M212" s="537"/>
      <c r="N212" s="573"/>
      <c r="O212" s="538"/>
      <c r="P212" s="560">
        <f t="shared" si="4"/>
        <v>0</v>
      </c>
      <c r="Q212" s="561"/>
      <c r="R212" s="561"/>
      <c r="S212" s="561"/>
      <c r="T212" s="562"/>
      <c r="U212" s="658"/>
      <c r="V212" s="604"/>
      <c r="W212" s="604"/>
      <c r="X212" s="604"/>
      <c r="Y212" s="605"/>
      <c r="Z212" s="560"/>
      <c r="AA212" s="561"/>
      <c r="AB212" s="561"/>
      <c r="AC212" s="562"/>
      <c r="AD212" s="560"/>
      <c r="AE212" s="561"/>
      <c r="AF212" s="561"/>
      <c r="AG212" s="562"/>
      <c r="AH212" s="560"/>
      <c r="AI212" s="561"/>
      <c r="AJ212" s="561"/>
      <c r="AK212" s="562"/>
      <c r="AL212" s="560"/>
      <c r="AM212" s="561"/>
      <c r="AN212" s="561"/>
      <c r="AO212" s="562"/>
      <c r="AP212" s="560"/>
      <c r="AQ212" s="561"/>
      <c r="AR212" s="561"/>
      <c r="AS212" s="562"/>
      <c r="AT212" s="8"/>
      <c r="AU212" s="8"/>
    </row>
    <row r="213" spans="1:47" s="492" customFormat="1" ht="39" customHeight="1">
      <c r="A213" s="670" t="s">
        <v>603</v>
      </c>
      <c r="B213" s="671"/>
      <c r="C213" s="671"/>
      <c r="D213" s="671"/>
      <c r="E213" s="671"/>
      <c r="F213" s="671"/>
      <c r="G213" s="671"/>
      <c r="H213" s="671"/>
      <c r="I213" s="672"/>
      <c r="J213" s="659">
        <v>222</v>
      </c>
      <c r="K213" s="660"/>
      <c r="L213" s="661"/>
      <c r="M213" s="659">
        <v>323</v>
      </c>
      <c r="N213" s="660"/>
      <c r="O213" s="661"/>
      <c r="P213" s="673">
        <f>SUM(U213:AS213)</f>
        <v>0</v>
      </c>
      <c r="Q213" s="674"/>
      <c r="R213" s="674"/>
      <c r="S213" s="674"/>
      <c r="T213" s="675"/>
      <c r="U213" s="676"/>
      <c r="V213" s="677"/>
      <c r="W213" s="677"/>
      <c r="X213" s="677"/>
      <c r="Y213" s="678"/>
      <c r="Z213" s="673"/>
      <c r="AA213" s="674"/>
      <c r="AB213" s="674"/>
      <c r="AC213" s="675"/>
      <c r="AD213" s="673"/>
      <c r="AE213" s="674"/>
      <c r="AF213" s="674"/>
      <c r="AG213" s="675"/>
      <c r="AH213" s="673"/>
      <c r="AI213" s="674"/>
      <c r="AJ213" s="674"/>
      <c r="AK213" s="675"/>
      <c r="AL213" s="673"/>
      <c r="AM213" s="674"/>
      <c r="AN213" s="674"/>
      <c r="AO213" s="675"/>
      <c r="AP213" s="673"/>
      <c r="AQ213" s="674"/>
      <c r="AR213" s="674"/>
      <c r="AS213" s="675"/>
      <c r="AT213" s="491"/>
      <c r="AU213" s="491"/>
    </row>
    <row r="214" spans="1:47">
      <c r="A214" s="574" t="s">
        <v>313</v>
      </c>
      <c r="B214" s="575"/>
      <c r="C214" s="575"/>
      <c r="D214" s="575"/>
      <c r="E214" s="575"/>
      <c r="F214" s="575"/>
      <c r="G214" s="575"/>
      <c r="H214" s="575"/>
      <c r="I214" s="576"/>
      <c r="J214" s="659">
        <v>223</v>
      </c>
      <c r="K214" s="660"/>
      <c r="L214" s="661"/>
      <c r="M214" s="554">
        <v>340</v>
      </c>
      <c r="N214" s="555"/>
      <c r="O214" s="556"/>
      <c r="P214" s="548">
        <f t="shared" si="4"/>
        <v>0</v>
      </c>
      <c r="Q214" s="549"/>
      <c r="R214" s="549"/>
      <c r="S214" s="549"/>
      <c r="T214" s="550"/>
      <c r="U214" s="566"/>
      <c r="V214" s="668"/>
      <c r="W214" s="668"/>
      <c r="X214" s="668"/>
      <c r="Y214" s="669"/>
      <c r="Z214" s="548"/>
      <c r="AA214" s="549"/>
      <c r="AB214" s="549"/>
      <c r="AC214" s="550"/>
      <c r="AD214" s="548"/>
      <c r="AE214" s="549"/>
      <c r="AF214" s="549"/>
      <c r="AG214" s="550"/>
      <c r="AH214" s="548"/>
      <c r="AI214" s="549"/>
      <c r="AJ214" s="549"/>
      <c r="AK214" s="550"/>
      <c r="AL214" s="548"/>
      <c r="AM214" s="549"/>
      <c r="AN214" s="549"/>
      <c r="AO214" s="550"/>
      <c r="AP214" s="548"/>
      <c r="AQ214" s="549"/>
      <c r="AR214" s="549"/>
      <c r="AS214" s="550"/>
      <c r="AT214" s="8"/>
      <c r="AU214" s="8"/>
    </row>
    <row r="215" spans="1:47">
      <c r="A215" s="574" t="s">
        <v>314</v>
      </c>
      <c r="B215" s="575"/>
      <c r="C215" s="575"/>
      <c r="D215" s="575"/>
      <c r="E215" s="575"/>
      <c r="F215" s="575"/>
      <c r="G215" s="575"/>
      <c r="H215" s="575"/>
      <c r="I215" s="576"/>
      <c r="J215" s="659">
        <v>224</v>
      </c>
      <c r="K215" s="660"/>
      <c r="L215" s="661"/>
      <c r="M215" s="554">
        <v>350</v>
      </c>
      <c r="N215" s="555"/>
      <c r="O215" s="556"/>
      <c r="P215" s="548">
        <f t="shared" si="4"/>
        <v>0</v>
      </c>
      <c r="Q215" s="549"/>
      <c r="R215" s="549"/>
      <c r="S215" s="549"/>
      <c r="T215" s="550"/>
      <c r="U215" s="566"/>
      <c r="V215" s="668"/>
      <c r="W215" s="668"/>
      <c r="X215" s="668"/>
      <c r="Y215" s="669"/>
      <c r="Z215" s="548"/>
      <c r="AA215" s="549"/>
      <c r="AB215" s="549"/>
      <c r="AC215" s="550"/>
      <c r="AD215" s="548"/>
      <c r="AE215" s="549"/>
      <c r="AF215" s="549"/>
      <c r="AG215" s="550"/>
      <c r="AH215" s="548"/>
      <c r="AI215" s="549"/>
      <c r="AJ215" s="549"/>
      <c r="AK215" s="550"/>
      <c r="AL215" s="548"/>
      <c r="AM215" s="549"/>
      <c r="AN215" s="549"/>
      <c r="AO215" s="550"/>
      <c r="AP215" s="548"/>
      <c r="AQ215" s="549"/>
      <c r="AR215" s="549"/>
      <c r="AS215" s="550"/>
      <c r="AT215" s="8"/>
      <c r="AU215" s="8"/>
    </row>
    <row r="216" spans="1:47" ht="27" customHeight="1">
      <c r="A216" s="574" t="s">
        <v>318</v>
      </c>
      <c r="B216" s="575"/>
      <c r="C216" s="575"/>
      <c r="D216" s="575"/>
      <c r="E216" s="575"/>
      <c r="F216" s="575"/>
      <c r="G216" s="575"/>
      <c r="H216" s="575"/>
      <c r="I216" s="576"/>
      <c r="J216" s="659">
        <v>230</v>
      </c>
      <c r="K216" s="660"/>
      <c r="L216" s="661"/>
      <c r="M216" s="554">
        <v>850</v>
      </c>
      <c r="N216" s="555"/>
      <c r="O216" s="556"/>
      <c r="P216" s="548">
        <f t="shared" si="4"/>
        <v>394630.57</v>
      </c>
      <c r="Q216" s="549"/>
      <c r="R216" s="549"/>
      <c r="S216" s="549"/>
      <c r="T216" s="550"/>
      <c r="U216" s="548">
        <f>SUM(U217:Y220)</f>
        <v>390630.57</v>
      </c>
      <c r="V216" s="549"/>
      <c r="W216" s="549"/>
      <c r="X216" s="549"/>
      <c r="Y216" s="550"/>
      <c r="Z216" s="548">
        <f>SUM(Z217:AC220)</f>
        <v>0</v>
      </c>
      <c r="AA216" s="549"/>
      <c r="AB216" s="549"/>
      <c r="AC216" s="550"/>
      <c r="AD216" s="548">
        <f>SUM(AD217:AG220)</f>
        <v>0</v>
      </c>
      <c r="AE216" s="549"/>
      <c r="AF216" s="549"/>
      <c r="AG216" s="550"/>
      <c r="AH216" s="548">
        <f>SUM(AH217:AK220)</f>
        <v>0</v>
      </c>
      <c r="AI216" s="549"/>
      <c r="AJ216" s="549"/>
      <c r="AK216" s="550"/>
      <c r="AL216" s="548">
        <f>SUM(AL217:AO220)</f>
        <v>4000</v>
      </c>
      <c r="AM216" s="549"/>
      <c r="AN216" s="549"/>
      <c r="AO216" s="550"/>
      <c r="AP216" s="548">
        <f>SUM(AP217:AS220)</f>
        <v>0</v>
      </c>
      <c r="AQ216" s="549"/>
      <c r="AR216" s="549"/>
      <c r="AS216" s="550"/>
      <c r="AT216" s="8"/>
      <c r="AU216" s="8"/>
    </row>
    <row r="217" spans="1:47">
      <c r="A217" s="569" t="s">
        <v>316</v>
      </c>
      <c r="B217" s="570"/>
      <c r="C217" s="570"/>
      <c r="D217" s="570"/>
      <c r="E217" s="570"/>
      <c r="F217" s="570"/>
      <c r="G217" s="570"/>
      <c r="H217" s="570"/>
      <c r="I217" s="571"/>
      <c r="J217" s="651">
        <v>231</v>
      </c>
      <c r="K217" s="652"/>
      <c r="L217" s="653"/>
      <c r="M217" s="535">
        <v>851</v>
      </c>
      <c r="N217" s="572"/>
      <c r="O217" s="536"/>
      <c r="P217" s="557">
        <f t="shared" si="4"/>
        <v>390171.53</v>
      </c>
      <c r="Q217" s="558"/>
      <c r="R217" s="558"/>
      <c r="S217" s="558"/>
      <c r="T217" s="559"/>
      <c r="U217" s="657">
        <f>'ПФХД стр.3'!U168</f>
        <v>390171.53</v>
      </c>
      <c r="V217" s="602"/>
      <c r="W217" s="602"/>
      <c r="X217" s="602"/>
      <c r="Y217" s="603"/>
      <c r="Z217" s="557"/>
      <c r="AA217" s="558"/>
      <c r="AB217" s="558"/>
      <c r="AC217" s="559"/>
      <c r="AD217" s="557"/>
      <c r="AE217" s="558"/>
      <c r="AF217" s="558"/>
      <c r="AG217" s="559"/>
      <c r="AH217" s="557"/>
      <c r="AI217" s="558"/>
      <c r="AJ217" s="558"/>
      <c r="AK217" s="559"/>
      <c r="AL217" s="557"/>
      <c r="AM217" s="558"/>
      <c r="AN217" s="558"/>
      <c r="AO217" s="559"/>
      <c r="AP217" s="557"/>
      <c r="AQ217" s="558"/>
      <c r="AR217" s="558"/>
      <c r="AS217" s="559"/>
      <c r="AT217" s="8"/>
      <c r="AU217" s="8"/>
    </row>
    <row r="218" spans="1:47" ht="25.5" customHeight="1">
      <c r="A218" s="563" t="s">
        <v>319</v>
      </c>
      <c r="B218" s="564"/>
      <c r="C218" s="564"/>
      <c r="D218" s="564"/>
      <c r="E218" s="564"/>
      <c r="F218" s="564"/>
      <c r="G218" s="564"/>
      <c r="H218" s="564"/>
      <c r="I218" s="565"/>
      <c r="J218" s="654"/>
      <c r="K218" s="655"/>
      <c r="L218" s="656"/>
      <c r="M218" s="537"/>
      <c r="N218" s="573"/>
      <c r="O218" s="538"/>
      <c r="P218" s="560">
        <f t="shared" si="4"/>
        <v>0</v>
      </c>
      <c r="Q218" s="561"/>
      <c r="R218" s="561"/>
      <c r="S218" s="561"/>
      <c r="T218" s="562"/>
      <c r="U218" s="658"/>
      <c r="V218" s="604"/>
      <c r="W218" s="604"/>
      <c r="X218" s="604"/>
      <c r="Y218" s="605"/>
      <c r="Z218" s="560"/>
      <c r="AA218" s="561"/>
      <c r="AB218" s="561"/>
      <c r="AC218" s="562"/>
      <c r="AD218" s="560"/>
      <c r="AE218" s="561"/>
      <c r="AF218" s="561"/>
      <c r="AG218" s="562"/>
      <c r="AH218" s="560"/>
      <c r="AI218" s="561"/>
      <c r="AJ218" s="561"/>
      <c r="AK218" s="562"/>
      <c r="AL218" s="560"/>
      <c r="AM218" s="561"/>
      <c r="AN218" s="561"/>
      <c r="AO218" s="562"/>
      <c r="AP218" s="560"/>
      <c r="AQ218" s="561"/>
      <c r="AR218" s="561"/>
      <c r="AS218" s="562"/>
      <c r="AT218" s="8"/>
      <c r="AU218" s="8"/>
    </row>
    <row r="219" spans="1:47">
      <c r="A219" s="574" t="s">
        <v>320</v>
      </c>
      <c r="B219" s="575"/>
      <c r="C219" s="575"/>
      <c r="D219" s="575"/>
      <c r="E219" s="575"/>
      <c r="F219" s="575"/>
      <c r="G219" s="575"/>
      <c r="H219" s="575"/>
      <c r="I219" s="576"/>
      <c r="J219" s="659">
        <v>232</v>
      </c>
      <c r="K219" s="660"/>
      <c r="L219" s="661"/>
      <c r="M219" s="554">
        <v>852</v>
      </c>
      <c r="N219" s="555"/>
      <c r="O219" s="556"/>
      <c r="P219" s="548">
        <f t="shared" si="4"/>
        <v>4000</v>
      </c>
      <c r="Q219" s="549"/>
      <c r="R219" s="549"/>
      <c r="S219" s="549"/>
      <c r="T219" s="550"/>
      <c r="U219" s="566">
        <f>'ПФХД стр.3'!U170</f>
        <v>0</v>
      </c>
      <c r="V219" s="668"/>
      <c r="W219" s="668"/>
      <c r="X219" s="668"/>
      <c r="Y219" s="669"/>
      <c r="Z219" s="548"/>
      <c r="AA219" s="549"/>
      <c r="AB219" s="549"/>
      <c r="AC219" s="550"/>
      <c r="AD219" s="548"/>
      <c r="AE219" s="549"/>
      <c r="AF219" s="549"/>
      <c r="AG219" s="550"/>
      <c r="AH219" s="548"/>
      <c r="AI219" s="549"/>
      <c r="AJ219" s="549"/>
      <c r="AK219" s="550"/>
      <c r="AL219" s="548">
        <f>'ПФХД стр.3'!AL170</f>
        <v>4000</v>
      </c>
      <c r="AM219" s="549"/>
      <c r="AN219" s="549"/>
      <c r="AO219" s="550"/>
      <c r="AP219" s="548"/>
      <c r="AQ219" s="549"/>
      <c r="AR219" s="549"/>
      <c r="AS219" s="550"/>
      <c r="AT219" s="8"/>
      <c r="AU219" s="8"/>
    </row>
    <row r="220" spans="1:47" ht="12.75" customHeight="1">
      <c r="A220" s="574" t="s">
        <v>321</v>
      </c>
      <c r="B220" s="575"/>
      <c r="C220" s="575"/>
      <c r="D220" s="575"/>
      <c r="E220" s="575"/>
      <c r="F220" s="575"/>
      <c r="G220" s="575"/>
      <c r="H220" s="575"/>
      <c r="I220" s="576"/>
      <c r="J220" s="659">
        <v>233</v>
      </c>
      <c r="K220" s="660"/>
      <c r="L220" s="661"/>
      <c r="M220" s="554">
        <v>853</v>
      </c>
      <c r="N220" s="555"/>
      <c r="O220" s="556"/>
      <c r="P220" s="548">
        <f t="shared" si="4"/>
        <v>459.04</v>
      </c>
      <c r="Q220" s="549"/>
      <c r="R220" s="549"/>
      <c r="S220" s="549"/>
      <c r="T220" s="550"/>
      <c r="U220" s="566">
        <f>'ПФХД стр.3'!U171</f>
        <v>459.04</v>
      </c>
      <c r="V220" s="668"/>
      <c r="W220" s="668"/>
      <c r="X220" s="668"/>
      <c r="Y220" s="669"/>
      <c r="Z220" s="548"/>
      <c r="AA220" s="549"/>
      <c r="AB220" s="549"/>
      <c r="AC220" s="550"/>
      <c r="AD220" s="548"/>
      <c r="AE220" s="549"/>
      <c r="AF220" s="549"/>
      <c r="AG220" s="550"/>
      <c r="AH220" s="548"/>
      <c r="AI220" s="549"/>
      <c r="AJ220" s="549"/>
      <c r="AK220" s="550"/>
      <c r="AL220" s="548"/>
      <c r="AM220" s="549"/>
      <c r="AN220" s="549"/>
      <c r="AO220" s="550"/>
      <c r="AP220" s="548"/>
      <c r="AQ220" s="549"/>
      <c r="AR220" s="549"/>
      <c r="AS220" s="550"/>
      <c r="AT220" s="8"/>
      <c r="AU220" s="8"/>
    </row>
    <row r="221" spans="1:47" ht="22.5" customHeight="1">
      <c r="A221" s="574" t="s">
        <v>401</v>
      </c>
      <c r="B221" s="575"/>
      <c r="C221" s="575"/>
      <c r="D221" s="575"/>
      <c r="E221" s="575"/>
      <c r="F221" s="575"/>
      <c r="G221" s="575"/>
      <c r="H221" s="575"/>
      <c r="I221" s="576"/>
      <c r="J221" s="659">
        <v>250</v>
      </c>
      <c r="K221" s="660"/>
      <c r="L221" s="661"/>
      <c r="M221" s="554">
        <v>244</v>
      </c>
      <c r="N221" s="555"/>
      <c r="O221" s="556"/>
      <c r="P221" s="548">
        <f t="shared" ref="P221" si="5">SUM(U221:AS221)</f>
        <v>3584822.32</v>
      </c>
      <c r="Q221" s="549"/>
      <c r="R221" s="549"/>
      <c r="S221" s="549"/>
      <c r="T221" s="550"/>
      <c r="U221" s="548">
        <f>'ПФХД стр.3'!U172</f>
        <v>467258.1</v>
      </c>
      <c r="V221" s="549"/>
      <c r="W221" s="549"/>
      <c r="X221" s="549"/>
      <c r="Y221" s="550"/>
      <c r="Z221" s="548"/>
      <c r="AA221" s="549"/>
      <c r="AB221" s="549"/>
      <c r="AC221" s="550"/>
      <c r="AD221" s="548"/>
      <c r="AE221" s="549"/>
      <c r="AF221" s="549"/>
      <c r="AG221" s="550"/>
      <c r="AH221" s="548"/>
      <c r="AI221" s="549"/>
      <c r="AJ221" s="549"/>
      <c r="AK221" s="550"/>
      <c r="AL221" s="548">
        <f>'ПФХД стр.3'!AL172</f>
        <v>3117564.2199999997</v>
      </c>
      <c r="AM221" s="549"/>
      <c r="AN221" s="549"/>
      <c r="AO221" s="550"/>
      <c r="AP221" s="548"/>
      <c r="AQ221" s="549"/>
      <c r="AR221" s="549"/>
      <c r="AS221" s="550"/>
      <c r="AT221" s="8"/>
      <c r="AU221" s="8"/>
    </row>
    <row r="222" spans="1:47" ht="25.5" customHeight="1">
      <c r="A222" s="574" t="s">
        <v>322</v>
      </c>
      <c r="B222" s="575"/>
      <c r="C222" s="575"/>
      <c r="D222" s="575"/>
      <c r="E222" s="575"/>
      <c r="F222" s="575"/>
      <c r="G222" s="575"/>
      <c r="H222" s="575"/>
      <c r="I222" s="576"/>
      <c r="J222" s="659">
        <v>260</v>
      </c>
      <c r="K222" s="660"/>
      <c r="L222" s="661"/>
      <c r="M222" s="508" t="s">
        <v>49</v>
      </c>
      <c r="N222" s="509"/>
      <c r="O222" s="510"/>
      <c r="P222" s="548">
        <f t="shared" si="4"/>
        <v>1658544.62</v>
      </c>
      <c r="Q222" s="549"/>
      <c r="R222" s="549"/>
      <c r="S222" s="549"/>
      <c r="T222" s="550"/>
      <c r="U222" s="548">
        <f>U223</f>
        <v>1120133.8399999999</v>
      </c>
      <c r="V222" s="549"/>
      <c r="W222" s="549"/>
      <c r="X222" s="549"/>
      <c r="Y222" s="550"/>
      <c r="Z222" s="548">
        <f>Z223</f>
        <v>0</v>
      </c>
      <c r="AA222" s="549"/>
      <c r="AB222" s="549"/>
      <c r="AC222" s="550"/>
      <c r="AD222" s="548">
        <f>AD223</f>
        <v>0</v>
      </c>
      <c r="AE222" s="549"/>
      <c r="AF222" s="549"/>
      <c r="AG222" s="550"/>
      <c r="AH222" s="548">
        <f>AH223</f>
        <v>0</v>
      </c>
      <c r="AI222" s="549"/>
      <c r="AJ222" s="549"/>
      <c r="AK222" s="550"/>
      <c r="AL222" s="548">
        <f>AL223</f>
        <v>538410.78000000026</v>
      </c>
      <c r="AM222" s="549"/>
      <c r="AN222" s="549"/>
      <c r="AO222" s="550"/>
      <c r="AP222" s="548">
        <f>AP223</f>
        <v>0</v>
      </c>
      <c r="AQ222" s="549"/>
      <c r="AR222" s="549"/>
      <c r="AS222" s="550"/>
      <c r="AT222" s="8"/>
      <c r="AU222" s="8"/>
    </row>
    <row r="223" spans="1:47">
      <c r="A223" s="569" t="s">
        <v>316</v>
      </c>
      <c r="B223" s="570"/>
      <c r="C223" s="570"/>
      <c r="D223" s="570"/>
      <c r="E223" s="570"/>
      <c r="F223" s="570"/>
      <c r="G223" s="570"/>
      <c r="H223" s="570"/>
      <c r="I223" s="571"/>
      <c r="J223" s="651">
        <v>261</v>
      </c>
      <c r="K223" s="652"/>
      <c r="L223" s="653"/>
      <c r="M223" s="535">
        <v>244</v>
      </c>
      <c r="N223" s="572"/>
      <c r="O223" s="536"/>
      <c r="P223" s="557">
        <f t="shared" si="4"/>
        <v>1658544.62</v>
      </c>
      <c r="Q223" s="558"/>
      <c r="R223" s="558"/>
      <c r="S223" s="558"/>
      <c r="T223" s="559"/>
      <c r="U223" s="657">
        <f>'ПФХД стр.3'!U174</f>
        <v>1120133.8399999999</v>
      </c>
      <c r="V223" s="602"/>
      <c r="W223" s="602"/>
      <c r="X223" s="602"/>
      <c r="Y223" s="603"/>
      <c r="Z223" s="557"/>
      <c r="AA223" s="558"/>
      <c r="AB223" s="558"/>
      <c r="AC223" s="559"/>
      <c r="AD223" s="557"/>
      <c r="AE223" s="558"/>
      <c r="AF223" s="558"/>
      <c r="AG223" s="559"/>
      <c r="AH223" s="557"/>
      <c r="AI223" s="558"/>
      <c r="AJ223" s="558"/>
      <c r="AK223" s="559"/>
      <c r="AL223" s="557">
        <f>'ПФХД стр.3'!AL174</f>
        <v>538410.78000000026</v>
      </c>
      <c r="AM223" s="558"/>
      <c r="AN223" s="558"/>
      <c r="AO223" s="559"/>
      <c r="AP223" s="557"/>
      <c r="AQ223" s="558"/>
      <c r="AR223" s="558"/>
      <c r="AS223" s="559"/>
      <c r="AT223" s="8"/>
      <c r="AU223" s="8"/>
    </row>
    <row r="224" spans="1:47" ht="38.25" customHeight="1">
      <c r="A224" s="563" t="s">
        <v>323</v>
      </c>
      <c r="B224" s="564"/>
      <c r="C224" s="564"/>
      <c r="D224" s="564"/>
      <c r="E224" s="564"/>
      <c r="F224" s="564"/>
      <c r="G224" s="564"/>
      <c r="H224" s="564"/>
      <c r="I224" s="565"/>
      <c r="J224" s="654"/>
      <c r="K224" s="655"/>
      <c r="L224" s="656"/>
      <c r="M224" s="537"/>
      <c r="N224" s="573"/>
      <c r="O224" s="538"/>
      <c r="P224" s="560">
        <f t="shared" si="4"/>
        <v>0</v>
      </c>
      <c r="Q224" s="561"/>
      <c r="R224" s="561"/>
      <c r="S224" s="561"/>
      <c r="T224" s="562"/>
      <c r="U224" s="658"/>
      <c r="V224" s="604"/>
      <c r="W224" s="604"/>
      <c r="X224" s="604"/>
      <c r="Y224" s="605"/>
      <c r="Z224" s="560"/>
      <c r="AA224" s="561"/>
      <c r="AB224" s="561"/>
      <c r="AC224" s="562"/>
      <c r="AD224" s="560"/>
      <c r="AE224" s="561"/>
      <c r="AF224" s="561"/>
      <c r="AG224" s="562"/>
      <c r="AH224" s="560"/>
      <c r="AI224" s="561"/>
      <c r="AJ224" s="561"/>
      <c r="AK224" s="562"/>
      <c r="AL224" s="560"/>
      <c r="AM224" s="561"/>
      <c r="AN224" s="561"/>
      <c r="AO224" s="562"/>
      <c r="AP224" s="560"/>
      <c r="AQ224" s="561"/>
      <c r="AR224" s="561"/>
      <c r="AS224" s="562"/>
      <c r="AT224" s="8"/>
      <c r="AU224" s="8"/>
    </row>
    <row r="225" spans="1:54">
      <c r="A225" s="574" t="s">
        <v>315</v>
      </c>
      <c r="B225" s="575"/>
      <c r="C225" s="575"/>
      <c r="D225" s="575"/>
      <c r="E225" s="575"/>
      <c r="F225" s="575"/>
      <c r="G225" s="575"/>
      <c r="H225" s="575"/>
      <c r="I225" s="576"/>
      <c r="J225" s="659">
        <v>270</v>
      </c>
      <c r="K225" s="660"/>
      <c r="L225" s="661"/>
      <c r="M225" s="554">
        <v>830</v>
      </c>
      <c r="N225" s="555"/>
      <c r="O225" s="556"/>
      <c r="P225" s="548">
        <f>SUM(U225:AS225)</f>
        <v>0</v>
      </c>
      <c r="Q225" s="549"/>
      <c r="R225" s="549"/>
      <c r="S225" s="549"/>
      <c r="T225" s="550"/>
      <c r="U225" s="548">
        <f>U226</f>
        <v>0</v>
      </c>
      <c r="V225" s="549"/>
      <c r="W225" s="549"/>
      <c r="X225" s="549"/>
      <c r="Y225" s="550"/>
      <c r="Z225" s="548">
        <f>Z226</f>
        <v>0</v>
      </c>
      <c r="AA225" s="549"/>
      <c r="AB225" s="549"/>
      <c r="AC225" s="550"/>
      <c r="AD225" s="548">
        <f>AD226</f>
        <v>0</v>
      </c>
      <c r="AE225" s="549"/>
      <c r="AF225" s="549"/>
      <c r="AG225" s="550"/>
      <c r="AH225" s="548">
        <f>AH226</f>
        <v>0</v>
      </c>
      <c r="AI225" s="549"/>
      <c r="AJ225" s="549"/>
      <c r="AK225" s="550"/>
      <c r="AL225" s="548">
        <f>AL226</f>
        <v>0</v>
      </c>
      <c r="AM225" s="549"/>
      <c r="AN225" s="549"/>
      <c r="AO225" s="550"/>
      <c r="AP225" s="548">
        <f>AP226</f>
        <v>0</v>
      </c>
      <c r="AQ225" s="549"/>
      <c r="AR225" s="549"/>
      <c r="AS225" s="550"/>
      <c r="AT225" s="8"/>
      <c r="AU225" s="8"/>
    </row>
    <row r="226" spans="1:54">
      <c r="A226" s="569" t="s">
        <v>316</v>
      </c>
      <c r="B226" s="570"/>
      <c r="C226" s="570"/>
      <c r="D226" s="570"/>
      <c r="E226" s="570"/>
      <c r="F226" s="570"/>
      <c r="G226" s="570"/>
      <c r="H226" s="570"/>
      <c r="I226" s="571"/>
      <c r="J226" s="651">
        <v>271</v>
      </c>
      <c r="K226" s="652"/>
      <c r="L226" s="653"/>
      <c r="M226" s="535">
        <v>831</v>
      </c>
      <c r="N226" s="572"/>
      <c r="O226" s="536"/>
      <c r="P226" s="557">
        <f>SUM(U226:AS226)</f>
        <v>0</v>
      </c>
      <c r="Q226" s="558"/>
      <c r="R226" s="558"/>
      <c r="S226" s="558"/>
      <c r="T226" s="559"/>
      <c r="U226" s="657"/>
      <c r="V226" s="602"/>
      <c r="W226" s="602"/>
      <c r="X226" s="602"/>
      <c r="Y226" s="603"/>
      <c r="Z226" s="557"/>
      <c r="AA226" s="558"/>
      <c r="AB226" s="558"/>
      <c r="AC226" s="559"/>
      <c r="AD226" s="557"/>
      <c r="AE226" s="558"/>
      <c r="AF226" s="558"/>
      <c r="AG226" s="559"/>
      <c r="AH226" s="557"/>
      <c r="AI226" s="558"/>
      <c r="AJ226" s="558"/>
      <c r="AK226" s="559"/>
      <c r="AL226" s="557"/>
      <c r="AM226" s="558"/>
      <c r="AN226" s="558"/>
      <c r="AO226" s="559"/>
      <c r="AP226" s="557"/>
      <c r="AQ226" s="558"/>
      <c r="AR226" s="558"/>
      <c r="AS226" s="559"/>
      <c r="AT226" s="8"/>
      <c r="AU226" s="8"/>
    </row>
    <row r="227" spans="1:54" ht="114" customHeight="1">
      <c r="A227" s="563" t="s">
        <v>317</v>
      </c>
      <c r="B227" s="564"/>
      <c r="C227" s="564"/>
      <c r="D227" s="564"/>
      <c r="E227" s="564"/>
      <c r="F227" s="564"/>
      <c r="G227" s="564"/>
      <c r="H227" s="564"/>
      <c r="I227" s="565"/>
      <c r="J227" s="654"/>
      <c r="K227" s="655"/>
      <c r="L227" s="656"/>
      <c r="M227" s="537"/>
      <c r="N227" s="573"/>
      <c r="O227" s="538"/>
      <c r="P227" s="560">
        <f>SUM(U227:AS227)</f>
        <v>0</v>
      </c>
      <c r="Q227" s="561"/>
      <c r="R227" s="561"/>
      <c r="S227" s="561"/>
      <c r="T227" s="562"/>
      <c r="U227" s="658"/>
      <c r="V227" s="604"/>
      <c r="W227" s="604"/>
      <c r="X227" s="604"/>
      <c r="Y227" s="605"/>
      <c r="Z227" s="560"/>
      <c r="AA227" s="561"/>
      <c r="AB227" s="561"/>
      <c r="AC227" s="562"/>
      <c r="AD227" s="560"/>
      <c r="AE227" s="561"/>
      <c r="AF227" s="561"/>
      <c r="AG227" s="562"/>
      <c r="AH227" s="560"/>
      <c r="AI227" s="561"/>
      <c r="AJ227" s="561"/>
      <c r="AK227" s="562"/>
      <c r="AL227" s="560"/>
      <c r="AM227" s="561"/>
      <c r="AN227" s="561"/>
      <c r="AO227" s="562"/>
      <c r="AP227" s="560"/>
      <c r="AQ227" s="561"/>
      <c r="AR227" s="561"/>
      <c r="AS227" s="562"/>
      <c r="AT227" s="8"/>
      <c r="AU227" s="8"/>
    </row>
    <row r="228" spans="1:54" s="10" customFormat="1">
      <c r="A228" s="551" t="s">
        <v>51</v>
      </c>
      <c r="B228" s="552"/>
      <c r="C228" s="552"/>
      <c r="D228" s="552"/>
      <c r="E228" s="552"/>
      <c r="F228" s="552"/>
      <c r="G228" s="552"/>
      <c r="H228" s="552"/>
      <c r="I228" s="553"/>
      <c r="J228" s="659">
        <v>500</v>
      </c>
      <c r="K228" s="660"/>
      <c r="L228" s="661"/>
      <c r="M228" s="508" t="s">
        <v>49</v>
      </c>
      <c r="N228" s="509"/>
      <c r="O228" s="510"/>
      <c r="P228" s="548">
        <f t="shared" si="4"/>
        <v>0</v>
      </c>
      <c r="Q228" s="549"/>
      <c r="R228" s="549"/>
      <c r="S228" s="549"/>
      <c r="T228" s="550"/>
      <c r="U228" s="566"/>
      <c r="V228" s="668"/>
      <c r="W228" s="668"/>
      <c r="X228" s="668"/>
      <c r="Y228" s="669"/>
      <c r="Z228" s="548"/>
      <c r="AA228" s="549"/>
      <c r="AB228" s="549"/>
      <c r="AC228" s="550"/>
      <c r="AD228" s="548"/>
      <c r="AE228" s="549"/>
      <c r="AF228" s="549"/>
      <c r="AG228" s="550"/>
      <c r="AH228" s="548"/>
      <c r="AI228" s="549"/>
      <c r="AJ228" s="549"/>
      <c r="AK228" s="550"/>
      <c r="AL228" s="548"/>
      <c r="AM228" s="549"/>
      <c r="AN228" s="549"/>
      <c r="AO228" s="550"/>
      <c r="AP228" s="548"/>
      <c r="AQ228" s="549"/>
      <c r="AR228" s="549"/>
      <c r="AS228" s="550"/>
      <c r="AT228" s="9"/>
      <c r="AU228" s="9"/>
    </row>
    <row r="229" spans="1:54">
      <c r="A229" s="551" t="s">
        <v>52</v>
      </c>
      <c r="B229" s="552"/>
      <c r="C229" s="552"/>
      <c r="D229" s="552"/>
      <c r="E229" s="552"/>
      <c r="F229" s="552"/>
      <c r="G229" s="552"/>
      <c r="H229" s="552"/>
      <c r="I229" s="553"/>
      <c r="J229" s="659">
        <v>600</v>
      </c>
      <c r="K229" s="660"/>
      <c r="L229" s="661"/>
      <c r="M229" s="508" t="s">
        <v>49</v>
      </c>
      <c r="N229" s="509"/>
      <c r="O229" s="510"/>
      <c r="P229" s="548">
        <f>SUM(U229:AS229)</f>
        <v>0</v>
      </c>
      <c r="Q229" s="549"/>
      <c r="R229" s="549"/>
      <c r="S229" s="549"/>
      <c r="T229" s="550"/>
      <c r="U229" s="548">
        <f>U228+U188-U200</f>
        <v>0</v>
      </c>
      <c r="V229" s="549"/>
      <c r="W229" s="549"/>
      <c r="X229" s="549"/>
      <c r="Y229" s="550"/>
      <c r="Z229" s="548">
        <f>Z228+Z188-Z200</f>
        <v>0</v>
      </c>
      <c r="AA229" s="549"/>
      <c r="AB229" s="549"/>
      <c r="AC229" s="550"/>
      <c r="AD229" s="548">
        <f>AD228+AD188-AD200</f>
        <v>0</v>
      </c>
      <c r="AE229" s="549"/>
      <c r="AF229" s="549"/>
      <c r="AG229" s="550"/>
      <c r="AH229" s="548">
        <f>AH228+AH188-AH200</f>
        <v>0</v>
      </c>
      <c r="AI229" s="549"/>
      <c r="AJ229" s="549"/>
      <c r="AK229" s="550"/>
      <c r="AL229" s="548">
        <f>AL228+AL188-AL200</f>
        <v>0</v>
      </c>
      <c r="AM229" s="549"/>
      <c r="AN229" s="549"/>
      <c r="AO229" s="550"/>
      <c r="AP229" s="548">
        <f>AP228+AP188-AP200</f>
        <v>0</v>
      </c>
      <c r="AQ229" s="549"/>
      <c r="AR229" s="549"/>
      <c r="AS229" s="550"/>
      <c r="AT229" s="8"/>
      <c r="AU229" s="8"/>
    </row>
    <row r="230" spans="1:54" ht="12.75" hidden="1" customHeight="1">
      <c r="A230" s="178"/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258"/>
      <c r="N230" s="258"/>
      <c r="O230" s="258"/>
      <c r="P230" s="258"/>
      <c r="Q230" s="259"/>
      <c r="R230" s="259"/>
      <c r="S230" s="259"/>
      <c r="T230" s="259"/>
      <c r="U230" s="179"/>
      <c r="V230" s="179"/>
      <c r="W230" s="179"/>
      <c r="X230" s="179"/>
      <c r="Y230" s="179"/>
      <c r="Z230" s="179"/>
      <c r="AA230" s="179"/>
      <c r="AB230" s="179"/>
      <c r="AC230" s="179"/>
      <c r="AD230" s="179"/>
      <c r="AE230" s="179"/>
      <c r="AF230" s="179"/>
      <c r="AG230" s="179"/>
      <c r="AH230" s="179"/>
      <c r="AI230" s="179"/>
      <c r="AJ230" s="179"/>
      <c r="AK230" s="259"/>
      <c r="AL230" s="259"/>
      <c r="AM230" s="259"/>
      <c r="AN230" s="259"/>
      <c r="AO230" s="259"/>
      <c r="AP230" s="259"/>
      <c r="AQ230" s="259"/>
      <c r="AR230" s="259"/>
      <c r="AS230" s="259"/>
      <c r="AT230" s="8"/>
      <c r="AU230" s="8"/>
    </row>
    <row r="231" spans="1:54" hidden="1">
      <c r="AN231" s="516" t="s">
        <v>334</v>
      </c>
      <c r="AO231" s="516"/>
      <c r="AP231" s="516"/>
      <c r="AQ231" s="516"/>
      <c r="AR231" s="516"/>
      <c r="AS231" s="516"/>
    </row>
    <row r="232" spans="1:54" s="5" customFormat="1" ht="13.15" hidden="1" customHeight="1">
      <c r="A232" s="517" t="s">
        <v>57</v>
      </c>
      <c r="B232" s="517"/>
      <c r="C232" s="517"/>
      <c r="D232" s="517"/>
      <c r="E232" s="517"/>
      <c r="F232" s="517"/>
      <c r="G232" s="517"/>
      <c r="H232" s="517"/>
      <c r="I232" s="517"/>
      <c r="J232" s="517"/>
      <c r="K232" s="517"/>
      <c r="L232" s="517"/>
      <c r="M232" s="517"/>
      <c r="N232" s="517"/>
      <c r="O232" s="517"/>
      <c r="P232" s="517"/>
      <c r="Q232" s="517"/>
      <c r="R232" s="517"/>
      <c r="S232" s="517"/>
      <c r="T232" s="517"/>
      <c r="U232" s="517"/>
      <c r="V232" s="517"/>
      <c r="W232" s="517"/>
      <c r="X232" s="517"/>
      <c r="Y232" s="517"/>
      <c r="Z232" s="517"/>
      <c r="AA232" s="517"/>
      <c r="AB232" s="517"/>
      <c r="AC232" s="517"/>
      <c r="AD232" s="517"/>
      <c r="AE232" s="517"/>
      <c r="AF232" s="517"/>
      <c r="AG232" s="517"/>
      <c r="AH232" s="517"/>
      <c r="AI232" s="517"/>
      <c r="AJ232" s="517"/>
      <c r="AK232" s="517"/>
      <c r="AL232" s="517"/>
      <c r="AM232" s="517"/>
      <c r="AN232" s="517"/>
      <c r="AO232" s="517"/>
      <c r="AP232" s="517"/>
      <c r="AQ232" s="517"/>
      <c r="AR232" s="517"/>
      <c r="AS232" s="517"/>
    </row>
    <row r="233" spans="1:54" s="5" customFormat="1" ht="13.15" hidden="1" customHeight="1">
      <c r="A233" s="517" t="s">
        <v>339</v>
      </c>
      <c r="B233" s="517"/>
      <c r="C233" s="517"/>
      <c r="D233" s="517"/>
      <c r="E233" s="517"/>
      <c r="F233" s="517"/>
      <c r="G233" s="517"/>
      <c r="H233" s="517"/>
      <c r="I233" s="517"/>
      <c r="J233" s="517"/>
      <c r="K233" s="517"/>
      <c r="L233" s="517"/>
      <c r="M233" s="517"/>
      <c r="N233" s="517"/>
      <c r="O233" s="517"/>
      <c r="P233" s="517"/>
      <c r="Q233" s="517"/>
      <c r="R233" s="517"/>
      <c r="S233" s="517"/>
      <c r="T233" s="517"/>
      <c r="U233" s="517"/>
      <c r="V233" s="517"/>
      <c r="W233" s="517"/>
      <c r="X233" s="517"/>
      <c r="Y233" s="517"/>
      <c r="Z233" s="517"/>
      <c r="AA233" s="517"/>
      <c r="AB233" s="517"/>
      <c r="AC233" s="517"/>
      <c r="AD233" s="517"/>
      <c r="AE233" s="517"/>
      <c r="AF233" s="517"/>
      <c r="AG233" s="517"/>
      <c r="AH233" s="517"/>
      <c r="AI233" s="517"/>
      <c r="AJ233" s="517"/>
      <c r="AK233" s="517"/>
      <c r="AL233" s="517"/>
      <c r="AM233" s="517"/>
      <c r="AN233" s="517"/>
      <c r="AO233" s="517"/>
      <c r="AP233" s="517"/>
      <c r="AQ233" s="517"/>
      <c r="AR233" s="517"/>
      <c r="AS233" s="517"/>
    </row>
    <row r="234" spans="1:54" s="5" customFormat="1" ht="13.15" hidden="1" customHeight="1">
      <c r="A234" s="517" t="s">
        <v>39</v>
      </c>
      <c r="B234" s="517"/>
      <c r="C234" s="517"/>
      <c r="D234" s="517"/>
      <c r="E234" s="517"/>
      <c r="F234" s="517"/>
      <c r="G234" s="517"/>
      <c r="H234" s="517"/>
      <c r="I234" s="517"/>
      <c r="J234" s="517"/>
      <c r="K234" s="517"/>
      <c r="L234" s="517"/>
      <c r="M234" s="517"/>
      <c r="N234" s="517"/>
      <c r="O234" s="517"/>
      <c r="P234" s="517"/>
      <c r="Q234" s="517"/>
      <c r="R234" s="517"/>
      <c r="S234" s="517"/>
      <c r="T234" s="517"/>
      <c r="U234" s="517"/>
      <c r="V234" s="517"/>
      <c r="W234" s="517"/>
      <c r="X234" s="517"/>
      <c r="Y234" s="517"/>
      <c r="Z234" s="517"/>
      <c r="AA234" s="517"/>
      <c r="AB234" s="517"/>
      <c r="AC234" s="517"/>
      <c r="AD234" s="517"/>
      <c r="AE234" s="517"/>
      <c r="AF234" s="517"/>
      <c r="AG234" s="517"/>
      <c r="AH234" s="517"/>
      <c r="AI234" s="517"/>
      <c r="AJ234" s="517"/>
      <c r="AK234" s="517"/>
      <c r="AL234" s="517"/>
      <c r="AM234" s="517"/>
      <c r="AN234" s="517"/>
      <c r="AO234" s="517"/>
      <c r="AP234" s="517"/>
      <c r="AQ234" s="517"/>
      <c r="AR234" s="517"/>
      <c r="AS234" s="517"/>
    </row>
    <row r="235" spans="1:54" s="5" customFormat="1" ht="13.15" hidden="1" customHeight="1">
      <c r="I235" s="472"/>
      <c r="J235" s="472"/>
      <c r="K235" s="472"/>
      <c r="L235" s="472"/>
      <c r="M235" s="472"/>
      <c r="N235" s="472"/>
      <c r="O235" s="472"/>
      <c r="P235" s="472"/>
      <c r="Q235" s="472"/>
      <c r="R235" s="472"/>
      <c r="S235" s="472"/>
      <c r="T235" s="472"/>
      <c r="U235" s="472"/>
      <c r="V235" s="472"/>
      <c r="W235" s="472"/>
      <c r="X235" s="472"/>
      <c r="Y235" s="472"/>
      <c r="Z235" s="472"/>
      <c r="AA235" s="472"/>
      <c r="AB235" s="472"/>
      <c r="AC235" s="472"/>
      <c r="AD235" s="472"/>
      <c r="AE235" s="472"/>
      <c r="AF235" s="472"/>
      <c r="AG235" s="472"/>
      <c r="AH235" s="472"/>
      <c r="AI235" s="472"/>
      <c r="AJ235" s="472"/>
      <c r="AK235" s="472"/>
      <c r="AL235" s="472"/>
      <c r="AM235" s="472"/>
      <c r="AN235" s="472"/>
      <c r="AO235" s="472"/>
      <c r="AP235" s="472"/>
      <c r="AQ235" s="472"/>
      <c r="AR235" s="472"/>
      <c r="AS235" s="472"/>
    </row>
    <row r="236" spans="1:54" s="5" customFormat="1" ht="12.75" hidden="1" customHeight="1">
      <c r="A236" s="519" t="s">
        <v>23</v>
      </c>
      <c r="B236" s="519"/>
      <c r="C236" s="519"/>
      <c r="D236" s="519"/>
      <c r="E236" s="519" t="s">
        <v>40</v>
      </c>
      <c r="F236" s="519"/>
      <c r="G236" s="519" t="s">
        <v>58</v>
      </c>
      <c r="H236" s="519"/>
      <c r="I236" s="519"/>
      <c r="J236" s="519" t="s">
        <v>78</v>
      </c>
      <c r="K236" s="519"/>
      <c r="L236" s="519"/>
      <c r="M236" s="519"/>
      <c r="N236" s="519"/>
      <c r="O236" s="519"/>
      <c r="P236" s="519"/>
      <c r="Q236" s="519"/>
      <c r="R236" s="519"/>
      <c r="S236" s="519"/>
      <c r="T236" s="519"/>
      <c r="U236" s="519"/>
      <c r="V236" s="519"/>
      <c r="W236" s="519"/>
      <c r="X236" s="519"/>
      <c r="Y236" s="519"/>
      <c r="Z236" s="519"/>
      <c r="AA236" s="519"/>
      <c r="AB236" s="519"/>
      <c r="AC236" s="519"/>
      <c r="AD236" s="519"/>
      <c r="AE236" s="519"/>
      <c r="AF236" s="519"/>
      <c r="AG236" s="519"/>
      <c r="AH236" s="519"/>
      <c r="AI236" s="519"/>
      <c r="AJ236" s="519"/>
      <c r="AK236" s="519"/>
      <c r="AL236" s="519"/>
      <c r="AM236" s="519"/>
      <c r="AN236" s="519"/>
      <c r="AO236" s="519"/>
      <c r="AP236" s="519"/>
      <c r="AQ236" s="519"/>
      <c r="AR236" s="519"/>
      <c r="AS236" s="519"/>
    </row>
    <row r="237" spans="1:54" s="5" customFormat="1" ht="13.15" hidden="1" customHeight="1">
      <c r="A237" s="519"/>
      <c r="B237" s="519"/>
      <c r="C237" s="519"/>
      <c r="D237" s="519"/>
      <c r="E237" s="519"/>
      <c r="F237" s="519"/>
      <c r="G237" s="519"/>
      <c r="H237" s="519"/>
      <c r="I237" s="519"/>
      <c r="J237" s="519" t="s">
        <v>59</v>
      </c>
      <c r="K237" s="519"/>
      <c r="L237" s="519"/>
      <c r="M237" s="519"/>
      <c r="N237" s="519"/>
      <c r="O237" s="519"/>
      <c r="P237" s="519"/>
      <c r="Q237" s="519"/>
      <c r="R237" s="519"/>
      <c r="S237" s="519"/>
      <c r="T237" s="519"/>
      <c r="U237" s="519"/>
      <c r="V237" s="547" t="s">
        <v>28</v>
      </c>
      <c r="W237" s="547"/>
      <c r="X237" s="547"/>
      <c r="Y237" s="547"/>
      <c r="Z237" s="547"/>
      <c r="AA237" s="547"/>
      <c r="AB237" s="547"/>
      <c r="AC237" s="547"/>
      <c r="AD237" s="547"/>
      <c r="AE237" s="547"/>
      <c r="AF237" s="547"/>
      <c r="AG237" s="547"/>
      <c r="AH237" s="547"/>
      <c r="AI237" s="547"/>
      <c r="AJ237" s="547"/>
      <c r="AK237" s="547"/>
      <c r="AL237" s="547"/>
      <c r="AM237" s="547"/>
      <c r="AN237" s="547"/>
      <c r="AO237" s="547"/>
      <c r="AP237" s="547"/>
      <c r="AQ237" s="547"/>
      <c r="AR237" s="547"/>
      <c r="AS237" s="547"/>
    </row>
    <row r="238" spans="1:54" s="5" customFormat="1" ht="78.75" hidden="1" customHeight="1">
      <c r="A238" s="519"/>
      <c r="B238" s="519"/>
      <c r="C238" s="519"/>
      <c r="D238" s="519"/>
      <c r="E238" s="519"/>
      <c r="F238" s="519"/>
      <c r="G238" s="519"/>
      <c r="H238" s="519"/>
      <c r="I238" s="519"/>
      <c r="J238" s="519"/>
      <c r="K238" s="519"/>
      <c r="L238" s="519"/>
      <c r="M238" s="519"/>
      <c r="N238" s="519"/>
      <c r="O238" s="519"/>
      <c r="P238" s="519"/>
      <c r="Q238" s="519"/>
      <c r="R238" s="519"/>
      <c r="S238" s="519"/>
      <c r="T238" s="519"/>
      <c r="U238" s="519"/>
      <c r="V238" s="519" t="s">
        <v>60</v>
      </c>
      <c r="W238" s="519"/>
      <c r="X238" s="519"/>
      <c r="Y238" s="519"/>
      <c r="Z238" s="519"/>
      <c r="AA238" s="519"/>
      <c r="AB238" s="519"/>
      <c r="AC238" s="519"/>
      <c r="AD238" s="519"/>
      <c r="AE238" s="519"/>
      <c r="AF238" s="519"/>
      <c r="AG238" s="519"/>
      <c r="AH238" s="519" t="s">
        <v>61</v>
      </c>
      <c r="AI238" s="519"/>
      <c r="AJ238" s="519"/>
      <c r="AK238" s="519"/>
      <c r="AL238" s="519"/>
      <c r="AM238" s="519"/>
      <c r="AN238" s="519"/>
      <c r="AO238" s="519"/>
      <c r="AP238" s="519"/>
      <c r="AQ238" s="519"/>
      <c r="AR238" s="519"/>
      <c r="AS238" s="519"/>
    </row>
    <row r="239" spans="1:54" s="5" customFormat="1" ht="51" hidden="1" customHeight="1">
      <c r="A239" s="519"/>
      <c r="B239" s="519"/>
      <c r="C239" s="519"/>
      <c r="D239" s="519"/>
      <c r="E239" s="519"/>
      <c r="F239" s="519"/>
      <c r="G239" s="519"/>
      <c r="H239" s="519"/>
      <c r="I239" s="519"/>
      <c r="J239" s="519" t="s">
        <v>62</v>
      </c>
      <c r="K239" s="519"/>
      <c r="L239" s="519"/>
      <c r="M239" s="519"/>
      <c r="N239" s="519" t="s">
        <v>80</v>
      </c>
      <c r="O239" s="519"/>
      <c r="P239" s="519"/>
      <c r="Q239" s="519"/>
      <c r="R239" s="519" t="s">
        <v>81</v>
      </c>
      <c r="S239" s="519"/>
      <c r="T239" s="519"/>
      <c r="U239" s="519"/>
      <c r="V239" s="519" t="s">
        <v>62</v>
      </c>
      <c r="W239" s="519"/>
      <c r="X239" s="519"/>
      <c r="Y239" s="519"/>
      <c r="Z239" s="519" t="s">
        <v>80</v>
      </c>
      <c r="AA239" s="519"/>
      <c r="AB239" s="519"/>
      <c r="AC239" s="519"/>
      <c r="AD239" s="519" t="s">
        <v>81</v>
      </c>
      <c r="AE239" s="519"/>
      <c r="AF239" s="519"/>
      <c r="AG239" s="519"/>
      <c r="AH239" s="519" t="s">
        <v>62</v>
      </c>
      <c r="AI239" s="519"/>
      <c r="AJ239" s="519"/>
      <c r="AK239" s="519"/>
      <c r="AL239" s="519" t="s">
        <v>80</v>
      </c>
      <c r="AM239" s="519"/>
      <c r="AN239" s="519"/>
      <c r="AO239" s="519"/>
      <c r="AP239" s="519" t="s">
        <v>81</v>
      </c>
      <c r="AQ239" s="519"/>
      <c r="AR239" s="519"/>
      <c r="AS239" s="519"/>
    </row>
    <row r="240" spans="1:54" s="5" customFormat="1" hidden="1">
      <c r="A240" s="511">
        <v>1</v>
      </c>
      <c r="B240" s="511"/>
      <c r="C240" s="511"/>
      <c r="D240" s="511"/>
      <c r="E240" s="512">
        <v>2</v>
      </c>
      <c r="F240" s="512"/>
      <c r="G240" s="512">
        <v>3</v>
      </c>
      <c r="H240" s="512"/>
      <c r="I240" s="512"/>
      <c r="J240" s="512">
        <v>4</v>
      </c>
      <c r="K240" s="512"/>
      <c r="L240" s="512"/>
      <c r="M240" s="512"/>
      <c r="N240" s="512">
        <v>5</v>
      </c>
      <c r="O240" s="512"/>
      <c r="P240" s="512"/>
      <c r="Q240" s="512"/>
      <c r="R240" s="512">
        <v>6</v>
      </c>
      <c r="S240" s="512"/>
      <c r="T240" s="512"/>
      <c r="U240" s="512"/>
      <c r="V240" s="512">
        <v>7</v>
      </c>
      <c r="W240" s="512"/>
      <c r="X240" s="512"/>
      <c r="Y240" s="512"/>
      <c r="Z240" s="512">
        <v>8</v>
      </c>
      <c r="AA240" s="512"/>
      <c r="AB240" s="512"/>
      <c r="AC240" s="512"/>
      <c r="AD240" s="512">
        <v>9</v>
      </c>
      <c r="AE240" s="512"/>
      <c r="AF240" s="512"/>
      <c r="AG240" s="512"/>
      <c r="AH240" s="512">
        <v>10</v>
      </c>
      <c r="AI240" s="512"/>
      <c r="AJ240" s="512"/>
      <c r="AK240" s="512"/>
      <c r="AL240" s="511">
        <v>11</v>
      </c>
      <c r="AM240" s="511"/>
      <c r="AN240" s="511"/>
      <c r="AO240" s="511"/>
      <c r="AP240" s="511">
        <v>12</v>
      </c>
      <c r="AQ240" s="511"/>
      <c r="AR240" s="511"/>
      <c r="AS240" s="511"/>
      <c r="AT240" s="520"/>
      <c r="AU240" s="520"/>
      <c r="AV240" s="520"/>
      <c r="AW240" s="520"/>
      <c r="AX240" s="520"/>
      <c r="AY240" s="520"/>
      <c r="AZ240" s="520"/>
      <c r="BA240" s="520"/>
      <c r="BB240" s="520"/>
    </row>
    <row r="241" spans="1:65" s="5" customFormat="1" ht="75.75" hidden="1" customHeight="1">
      <c r="A241" s="522" t="s">
        <v>63</v>
      </c>
      <c r="B241" s="522"/>
      <c r="C241" s="522"/>
      <c r="D241" s="522"/>
      <c r="E241" s="545" t="s">
        <v>64</v>
      </c>
      <c r="F241" s="545"/>
      <c r="G241" s="546" t="s">
        <v>49</v>
      </c>
      <c r="H241" s="546"/>
      <c r="I241" s="546"/>
      <c r="J241" s="501">
        <f>J242+J245</f>
        <v>0</v>
      </c>
      <c r="K241" s="501"/>
      <c r="L241" s="501"/>
      <c r="M241" s="501"/>
      <c r="N241" s="501">
        <f t="shared" ref="N241" si="6">N242+N245</f>
        <v>0</v>
      </c>
      <c r="O241" s="501"/>
      <c r="P241" s="501"/>
      <c r="Q241" s="501"/>
      <c r="R241" s="501">
        <f t="shared" ref="R241" si="7">R242+R245</f>
        <v>0</v>
      </c>
      <c r="S241" s="501"/>
      <c r="T241" s="501"/>
      <c r="U241" s="501"/>
      <c r="V241" s="501">
        <f t="shared" ref="V241" si="8">V242+V245</f>
        <v>0</v>
      </c>
      <c r="W241" s="501"/>
      <c r="X241" s="501"/>
      <c r="Y241" s="501"/>
      <c r="Z241" s="501">
        <f t="shared" ref="Z241" si="9">Z242+Z245</f>
        <v>0</v>
      </c>
      <c r="AA241" s="501"/>
      <c r="AB241" s="501"/>
      <c r="AC241" s="501"/>
      <c r="AD241" s="501">
        <f t="shared" ref="AD241" si="10">AD242+AD245</f>
        <v>0</v>
      </c>
      <c r="AE241" s="501"/>
      <c r="AF241" s="501"/>
      <c r="AG241" s="501"/>
      <c r="AH241" s="501">
        <f t="shared" ref="AH241" si="11">AH242+AH245</f>
        <v>0</v>
      </c>
      <c r="AI241" s="501"/>
      <c r="AJ241" s="501"/>
      <c r="AK241" s="501"/>
      <c r="AL241" s="501">
        <f t="shared" ref="AL241" si="12">AL242+AL245</f>
        <v>0</v>
      </c>
      <c r="AM241" s="501"/>
      <c r="AN241" s="501"/>
      <c r="AO241" s="501"/>
      <c r="AP241" s="501">
        <f t="shared" ref="AP241" si="13">AP242+AP245</f>
        <v>0</v>
      </c>
      <c r="AQ241" s="501"/>
      <c r="AR241" s="501"/>
      <c r="AS241" s="501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</row>
    <row r="242" spans="1:65" s="5" customFormat="1" hidden="1">
      <c r="A242" s="522" t="s">
        <v>368</v>
      </c>
      <c r="B242" s="522"/>
      <c r="C242" s="522"/>
      <c r="D242" s="522"/>
      <c r="E242" s="535">
        <v>1001</v>
      </c>
      <c r="F242" s="536"/>
      <c r="G242" s="539" t="s">
        <v>49</v>
      </c>
      <c r="H242" s="540"/>
      <c r="I242" s="541"/>
      <c r="J242" s="523">
        <f>V242+AH242</f>
        <v>0</v>
      </c>
      <c r="K242" s="524"/>
      <c r="L242" s="524"/>
      <c r="M242" s="525"/>
      <c r="N242" s="523">
        <f t="shared" ref="N242" si="14">Z242+AL242</f>
        <v>0</v>
      </c>
      <c r="O242" s="524"/>
      <c r="P242" s="524"/>
      <c r="Q242" s="525"/>
      <c r="R242" s="523">
        <f t="shared" ref="R242" si="15">AD242+AP242</f>
        <v>0</v>
      </c>
      <c r="S242" s="524"/>
      <c r="T242" s="524"/>
      <c r="U242" s="525"/>
      <c r="V242" s="523"/>
      <c r="W242" s="524"/>
      <c r="X242" s="524"/>
      <c r="Y242" s="525"/>
      <c r="Z242" s="523"/>
      <c r="AA242" s="524"/>
      <c r="AB242" s="524"/>
      <c r="AC242" s="525"/>
      <c r="AD242" s="523"/>
      <c r="AE242" s="524"/>
      <c r="AF242" s="524"/>
      <c r="AG242" s="525"/>
      <c r="AH242" s="523"/>
      <c r="AI242" s="524"/>
      <c r="AJ242" s="524"/>
      <c r="AK242" s="525"/>
      <c r="AL242" s="523"/>
      <c r="AM242" s="524"/>
      <c r="AN242" s="524"/>
      <c r="AO242" s="525"/>
      <c r="AP242" s="529"/>
      <c r="AQ242" s="530"/>
      <c r="AR242" s="530"/>
      <c r="AS242" s="531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</row>
    <row r="243" spans="1:65" s="5" customFormat="1" ht="62.25" hidden="1" customHeight="1">
      <c r="A243" s="522" t="s">
        <v>369</v>
      </c>
      <c r="B243" s="522"/>
      <c r="C243" s="522"/>
      <c r="D243" s="522"/>
      <c r="E243" s="537"/>
      <c r="F243" s="538"/>
      <c r="G243" s="542"/>
      <c r="H243" s="543"/>
      <c r="I243" s="544"/>
      <c r="J243" s="526"/>
      <c r="K243" s="527"/>
      <c r="L243" s="527"/>
      <c r="M243" s="528"/>
      <c r="N243" s="526"/>
      <c r="O243" s="527"/>
      <c r="P243" s="527"/>
      <c r="Q243" s="528"/>
      <c r="R243" s="526"/>
      <c r="S243" s="527"/>
      <c r="T243" s="527"/>
      <c r="U243" s="528"/>
      <c r="V243" s="526"/>
      <c r="W243" s="527"/>
      <c r="X243" s="527"/>
      <c r="Y243" s="528"/>
      <c r="Z243" s="526"/>
      <c r="AA243" s="527"/>
      <c r="AB243" s="527"/>
      <c r="AC243" s="528"/>
      <c r="AD243" s="526"/>
      <c r="AE243" s="527"/>
      <c r="AF243" s="527"/>
      <c r="AG243" s="528"/>
      <c r="AH243" s="526"/>
      <c r="AI243" s="527"/>
      <c r="AJ243" s="527"/>
      <c r="AK243" s="528"/>
      <c r="AL243" s="526"/>
      <c r="AM243" s="527"/>
      <c r="AN243" s="527"/>
      <c r="AO243" s="528"/>
      <c r="AP243" s="532"/>
      <c r="AQ243" s="533"/>
      <c r="AR243" s="533"/>
      <c r="AS243" s="534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</row>
    <row r="244" spans="1:65" s="5" customFormat="1" ht="13.15" hidden="1" customHeight="1">
      <c r="A244" s="521"/>
      <c r="B244" s="521"/>
      <c r="C244" s="521"/>
      <c r="D244" s="521"/>
      <c r="E244" s="515"/>
      <c r="F244" s="515"/>
      <c r="G244" s="515"/>
      <c r="H244" s="515"/>
      <c r="I244" s="515"/>
      <c r="J244" s="501">
        <f t="shared" ref="J244:J246" si="16">V244+AH244</f>
        <v>0</v>
      </c>
      <c r="K244" s="501"/>
      <c r="L244" s="501"/>
      <c r="M244" s="501"/>
      <c r="N244" s="501">
        <f t="shared" ref="N244:N246" si="17">Z244+AL244</f>
        <v>0</v>
      </c>
      <c r="O244" s="501"/>
      <c r="P244" s="501"/>
      <c r="Q244" s="501"/>
      <c r="R244" s="501">
        <f t="shared" ref="R244:R246" si="18">AD244+AP244</f>
        <v>0</v>
      </c>
      <c r="S244" s="501"/>
      <c r="T244" s="501"/>
      <c r="U244" s="501"/>
      <c r="V244" s="501"/>
      <c r="W244" s="501"/>
      <c r="X244" s="501"/>
      <c r="Y244" s="501"/>
      <c r="Z244" s="501"/>
      <c r="AA244" s="501"/>
      <c r="AB244" s="501"/>
      <c r="AC244" s="501"/>
      <c r="AD244" s="501"/>
      <c r="AE244" s="501"/>
      <c r="AF244" s="501"/>
      <c r="AG244" s="501"/>
      <c r="AH244" s="501"/>
      <c r="AI244" s="501"/>
      <c r="AJ244" s="501"/>
      <c r="AK244" s="501"/>
      <c r="AL244" s="501"/>
      <c r="AM244" s="501"/>
      <c r="AN244" s="501"/>
      <c r="AO244" s="501"/>
      <c r="AP244" s="515"/>
      <c r="AQ244" s="515"/>
      <c r="AR244" s="515"/>
      <c r="AS244" s="515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</row>
    <row r="245" spans="1:65" s="5" customFormat="1" ht="75.75" hidden="1" customHeight="1">
      <c r="A245" s="522" t="s">
        <v>370</v>
      </c>
      <c r="B245" s="522"/>
      <c r="C245" s="522"/>
      <c r="D245" s="522"/>
      <c r="E245" s="513">
        <v>2001</v>
      </c>
      <c r="F245" s="513"/>
      <c r="G245" s="515"/>
      <c r="H245" s="515"/>
      <c r="I245" s="515"/>
      <c r="J245" s="501">
        <f t="shared" si="16"/>
        <v>0</v>
      </c>
      <c r="K245" s="501"/>
      <c r="L245" s="501"/>
      <c r="M245" s="501"/>
      <c r="N245" s="501">
        <f t="shared" si="17"/>
        <v>0</v>
      </c>
      <c r="O245" s="501"/>
      <c r="P245" s="501"/>
      <c r="Q245" s="501"/>
      <c r="R245" s="501">
        <f t="shared" si="18"/>
        <v>0</v>
      </c>
      <c r="S245" s="501"/>
      <c r="T245" s="501"/>
      <c r="U245" s="501"/>
      <c r="V245" s="501"/>
      <c r="W245" s="501"/>
      <c r="X245" s="501"/>
      <c r="Y245" s="501"/>
      <c r="Z245" s="501"/>
      <c r="AA245" s="501"/>
      <c r="AB245" s="501"/>
      <c r="AC245" s="501"/>
      <c r="AD245" s="501"/>
      <c r="AE245" s="501"/>
      <c r="AF245" s="501"/>
      <c r="AG245" s="501"/>
      <c r="AH245" s="501"/>
      <c r="AI245" s="501"/>
      <c r="AJ245" s="501"/>
      <c r="AK245" s="501"/>
      <c r="AL245" s="501"/>
      <c r="AM245" s="501"/>
      <c r="AN245" s="501"/>
      <c r="AO245" s="501"/>
      <c r="AP245" s="515"/>
      <c r="AQ245" s="515"/>
      <c r="AR245" s="515"/>
      <c r="AS245" s="515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</row>
    <row r="246" spans="1:65" s="5" customFormat="1" ht="16.149999999999999" hidden="1" customHeight="1">
      <c r="A246" s="521"/>
      <c r="B246" s="521"/>
      <c r="C246" s="521"/>
      <c r="D246" s="521"/>
      <c r="E246" s="515"/>
      <c r="F246" s="515"/>
      <c r="G246" s="515"/>
      <c r="H246" s="515"/>
      <c r="I246" s="515"/>
      <c r="J246" s="501">
        <f t="shared" si="16"/>
        <v>0</v>
      </c>
      <c r="K246" s="501"/>
      <c r="L246" s="501"/>
      <c r="M246" s="501"/>
      <c r="N246" s="501">
        <f t="shared" si="17"/>
        <v>0</v>
      </c>
      <c r="O246" s="501"/>
      <c r="P246" s="501"/>
      <c r="Q246" s="501"/>
      <c r="R246" s="501">
        <f t="shared" si="18"/>
        <v>0</v>
      </c>
      <c r="S246" s="501"/>
      <c r="T246" s="501"/>
      <c r="U246" s="501"/>
      <c r="V246" s="515"/>
      <c r="W246" s="515"/>
      <c r="X246" s="515"/>
      <c r="Y246" s="515"/>
      <c r="Z246" s="501"/>
      <c r="AA246" s="501"/>
      <c r="AB246" s="501"/>
      <c r="AC246" s="501"/>
      <c r="AD246" s="501"/>
      <c r="AE246" s="501"/>
      <c r="AF246" s="501"/>
      <c r="AG246" s="501"/>
      <c r="AH246" s="501"/>
      <c r="AI246" s="501"/>
      <c r="AJ246" s="501"/>
      <c r="AK246" s="501"/>
      <c r="AL246" s="501"/>
      <c r="AM246" s="501"/>
      <c r="AN246" s="501"/>
      <c r="AO246" s="501"/>
      <c r="AP246" s="515"/>
      <c r="AQ246" s="515"/>
      <c r="AR246" s="515"/>
      <c r="AS246" s="515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</row>
    <row r="247" spans="1:65" s="5" customFormat="1" ht="13.15" hidden="1" customHeight="1">
      <c r="A247" s="11"/>
      <c r="B247" s="11"/>
      <c r="C247" s="11"/>
      <c r="D247" s="11"/>
      <c r="E247" s="11"/>
      <c r="F247" s="11"/>
      <c r="G247" s="11"/>
      <c r="H247" s="11"/>
      <c r="I247" s="13"/>
      <c r="J247" s="13"/>
      <c r="K247" s="13"/>
      <c r="L247" s="13"/>
      <c r="M247" s="260"/>
      <c r="N247" s="260"/>
      <c r="O247" s="260"/>
      <c r="P247" s="260"/>
      <c r="Q247" s="261"/>
      <c r="R247" s="261"/>
      <c r="S247" s="261"/>
      <c r="T247" s="261"/>
      <c r="U247" s="261"/>
      <c r="V247" s="261"/>
      <c r="W247" s="261"/>
      <c r="X247" s="261"/>
      <c r="Y247" s="261"/>
      <c r="Z247" s="261"/>
      <c r="AA247" s="261"/>
      <c r="AB247" s="261"/>
      <c r="AC247" s="261"/>
      <c r="AD247" s="261"/>
      <c r="AE247" s="261"/>
      <c r="AF247" s="261"/>
      <c r="AG247" s="261"/>
      <c r="AH247" s="261"/>
      <c r="AI247" s="261"/>
      <c r="AJ247" s="261"/>
      <c r="AK247" s="261"/>
      <c r="AL247" s="261"/>
      <c r="AM247" s="261"/>
      <c r="AN247" s="261"/>
      <c r="AO247" s="261"/>
      <c r="AP247" s="261"/>
      <c r="AQ247" s="261"/>
      <c r="AR247" s="261"/>
      <c r="AS247" s="261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</row>
    <row r="248" spans="1:65" s="5" customFormat="1" ht="13.15" hidden="1" customHeight="1">
      <c r="A248" s="11"/>
      <c r="B248" s="11"/>
      <c r="C248" s="11"/>
      <c r="D248" s="11"/>
      <c r="E248" s="11"/>
      <c r="F248" s="11"/>
      <c r="G248" s="11"/>
      <c r="H248" s="11"/>
      <c r="I248" s="13"/>
      <c r="J248" s="13"/>
      <c r="K248" s="13"/>
      <c r="L248" s="13"/>
      <c r="M248" s="260"/>
      <c r="N248" s="260"/>
      <c r="O248" s="260"/>
      <c r="P248" s="260"/>
      <c r="Q248" s="261"/>
      <c r="R248" s="261"/>
      <c r="S248" s="261"/>
      <c r="T248" s="261"/>
      <c r="U248" s="261"/>
      <c r="V248" s="261"/>
      <c r="W248" s="261"/>
      <c r="X248" s="261"/>
      <c r="Y248" s="261"/>
      <c r="Z248" s="261"/>
      <c r="AA248" s="261"/>
      <c r="AB248" s="261"/>
      <c r="AC248" s="261"/>
      <c r="AD248" s="261"/>
      <c r="AE248" s="261"/>
      <c r="AF248" s="261"/>
      <c r="AG248" s="261"/>
      <c r="AH248" s="261"/>
      <c r="AI248" s="261"/>
      <c r="AJ248" s="261"/>
      <c r="AK248" s="261"/>
      <c r="AL248" s="261"/>
      <c r="AM248" s="261"/>
      <c r="AN248" s="516" t="s">
        <v>335</v>
      </c>
      <c r="AO248" s="516"/>
      <c r="AP248" s="516"/>
      <c r="AQ248" s="516"/>
      <c r="AR248" s="516"/>
      <c r="AS248" s="5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</row>
    <row r="249" spans="1:65" s="5" customFormat="1" ht="13.15" hidden="1" customHeight="1">
      <c r="A249" s="517" t="s">
        <v>65</v>
      </c>
      <c r="B249" s="517"/>
      <c r="C249" s="517"/>
      <c r="D249" s="517"/>
      <c r="E249" s="517"/>
      <c r="F249" s="517"/>
      <c r="G249" s="517"/>
      <c r="H249" s="517"/>
      <c r="I249" s="517"/>
      <c r="J249" s="517"/>
      <c r="K249" s="517"/>
      <c r="L249" s="517"/>
      <c r="M249" s="517"/>
      <c r="N249" s="517"/>
      <c r="O249" s="517"/>
      <c r="P249" s="517"/>
      <c r="Q249" s="517"/>
      <c r="R249" s="517"/>
      <c r="S249" s="517"/>
      <c r="T249" s="517"/>
      <c r="U249" s="517"/>
      <c r="V249" s="517"/>
      <c r="W249" s="517"/>
      <c r="X249" s="517"/>
      <c r="Y249" s="517"/>
      <c r="Z249" s="517"/>
      <c r="AA249" s="517"/>
      <c r="AB249" s="517"/>
      <c r="AC249" s="517"/>
      <c r="AD249" s="517"/>
      <c r="AE249" s="517"/>
      <c r="AF249" s="517"/>
      <c r="AG249" s="517"/>
      <c r="AH249" s="517"/>
      <c r="AI249" s="517"/>
      <c r="AJ249" s="517"/>
      <c r="AK249" s="517"/>
      <c r="AL249" s="517"/>
      <c r="AM249" s="517"/>
      <c r="AN249" s="517"/>
      <c r="AO249" s="517"/>
      <c r="AP249" s="517"/>
      <c r="AQ249" s="517"/>
      <c r="AR249" s="517"/>
      <c r="AS249" s="517"/>
    </row>
    <row r="250" spans="1:65" s="5" customFormat="1" ht="13.15" hidden="1" customHeight="1">
      <c r="A250" s="517" t="s">
        <v>340</v>
      </c>
      <c r="B250" s="517"/>
      <c r="C250" s="517"/>
      <c r="D250" s="517"/>
      <c r="E250" s="517"/>
      <c r="F250" s="517"/>
      <c r="G250" s="517"/>
      <c r="H250" s="517"/>
      <c r="I250" s="517"/>
      <c r="J250" s="517"/>
      <c r="K250" s="517"/>
      <c r="L250" s="517"/>
      <c r="M250" s="517"/>
      <c r="N250" s="517"/>
      <c r="O250" s="517"/>
      <c r="P250" s="517"/>
      <c r="Q250" s="517"/>
      <c r="R250" s="517"/>
      <c r="S250" s="517"/>
      <c r="T250" s="517"/>
      <c r="U250" s="517"/>
      <c r="V250" s="517"/>
      <c r="W250" s="517"/>
      <c r="X250" s="517"/>
      <c r="Y250" s="517"/>
      <c r="Z250" s="517"/>
      <c r="AA250" s="517"/>
      <c r="AB250" s="517"/>
      <c r="AC250" s="517"/>
      <c r="AD250" s="517"/>
      <c r="AE250" s="517"/>
      <c r="AF250" s="517"/>
      <c r="AG250" s="517"/>
      <c r="AH250" s="517"/>
      <c r="AI250" s="517"/>
      <c r="AJ250" s="517"/>
      <c r="AK250" s="517"/>
      <c r="AL250" s="517"/>
      <c r="AM250" s="517"/>
      <c r="AN250" s="517"/>
      <c r="AO250" s="517"/>
      <c r="AP250" s="517"/>
      <c r="AQ250" s="517"/>
      <c r="AR250" s="517"/>
      <c r="AS250" s="517"/>
    </row>
    <row r="251" spans="1:65" s="5" customFormat="1" ht="13.15" hidden="1" customHeight="1">
      <c r="A251" s="517" t="s">
        <v>39</v>
      </c>
      <c r="B251" s="517"/>
      <c r="C251" s="517"/>
      <c r="D251" s="517"/>
      <c r="E251" s="517"/>
      <c r="F251" s="517"/>
      <c r="G251" s="517"/>
      <c r="H251" s="517"/>
      <c r="I251" s="517"/>
      <c r="J251" s="517"/>
      <c r="K251" s="517"/>
      <c r="L251" s="517"/>
      <c r="M251" s="517"/>
      <c r="N251" s="517"/>
      <c r="O251" s="517"/>
      <c r="P251" s="517"/>
      <c r="Q251" s="517"/>
      <c r="R251" s="517"/>
      <c r="S251" s="517"/>
      <c r="T251" s="517"/>
      <c r="U251" s="517"/>
      <c r="V251" s="517"/>
      <c r="W251" s="517"/>
      <c r="X251" s="517"/>
      <c r="Y251" s="517"/>
      <c r="Z251" s="517"/>
      <c r="AA251" s="517"/>
      <c r="AB251" s="517"/>
      <c r="AC251" s="517"/>
      <c r="AD251" s="517"/>
      <c r="AE251" s="517"/>
      <c r="AF251" s="517"/>
      <c r="AG251" s="517"/>
      <c r="AH251" s="517"/>
      <c r="AI251" s="517"/>
      <c r="AJ251" s="517"/>
      <c r="AK251" s="517"/>
      <c r="AL251" s="517"/>
      <c r="AM251" s="517"/>
      <c r="AN251" s="517"/>
      <c r="AO251" s="517"/>
      <c r="AP251" s="517"/>
      <c r="AQ251" s="517"/>
      <c r="AR251" s="517"/>
      <c r="AS251" s="517"/>
    </row>
    <row r="252" spans="1:65" s="5" customFormat="1" ht="13.15" hidden="1" customHeight="1">
      <c r="A252" s="520" t="s">
        <v>337</v>
      </c>
      <c r="B252" s="520"/>
      <c r="C252" s="520"/>
      <c r="D252" s="520"/>
      <c r="E252" s="520"/>
      <c r="F252" s="520"/>
      <c r="G252" s="520"/>
      <c r="H252" s="520"/>
      <c r="I252" s="520"/>
      <c r="J252" s="520"/>
      <c r="K252" s="520"/>
      <c r="L252" s="520"/>
      <c r="M252" s="520"/>
      <c r="N252" s="520"/>
      <c r="O252" s="520"/>
      <c r="P252" s="520"/>
      <c r="Q252" s="520"/>
      <c r="R252" s="520"/>
      <c r="S252" s="520"/>
      <c r="T252" s="520"/>
      <c r="U252" s="520"/>
      <c r="V252" s="520"/>
      <c r="W252" s="520"/>
      <c r="X252" s="520"/>
      <c r="Y252" s="520"/>
      <c r="Z252" s="520"/>
      <c r="AA252" s="520"/>
      <c r="AB252" s="520"/>
      <c r="AC252" s="520"/>
      <c r="AD252" s="520"/>
      <c r="AE252" s="520"/>
      <c r="AF252" s="520"/>
      <c r="AG252" s="520"/>
      <c r="AH252" s="520"/>
      <c r="AI252" s="520"/>
      <c r="AJ252" s="520"/>
      <c r="AK252" s="520"/>
      <c r="AL252" s="520"/>
      <c r="AM252" s="520"/>
      <c r="AN252" s="520"/>
      <c r="AO252" s="520"/>
      <c r="AP252" s="520"/>
      <c r="AQ252" s="520"/>
      <c r="AR252" s="520"/>
      <c r="AS252" s="520"/>
    </row>
    <row r="253" spans="1:65" s="5" customFormat="1" ht="13.15" hidden="1" customHeight="1">
      <c r="A253" s="14"/>
      <c r="B253" s="14"/>
      <c r="C253" s="14"/>
      <c r="D253" s="14"/>
      <c r="E253" s="11"/>
      <c r="F253" s="11"/>
      <c r="G253" s="11"/>
      <c r="H253" s="11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</row>
    <row r="254" spans="1:65" s="5" customFormat="1" ht="28.5" hidden="1" customHeight="1">
      <c r="A254" s="518" t="s">
        <v>23</v>
      </c>
      <c r="B254" s="518"/>
      <c r="C254" s="518"/>
      <c r="D254" s="518"/>
      <c r="E254" s="518"/>
      <c r="F254" s="518"/>
      <c r="G254" s="518"/>
      <c r="H254" s="518"/>
      <c r="I254" s="518"/>
      <c r="J254" s="518"/>
      <c r="K254" s="518"/>
      <c r="L254" s="518"/>
      <c r="M254" s="518"/>
      <c r="N254" s="518"/>
      <c r="O254" s="518"/>
      <c r="P254" s="518"/>
      <c r="Q254" s="518"/>
      <c r="R254" s="518"/>
      <c r="S254" s="518"/>
      <c r="T254" s="518"/>
      <c r="U254" s="518"/>
      <c r="V254" s="518"/>
      <c r="W254" s="518"/>
      <c r="X254" s="518"/>
      <c r="Y254" s="518"/>
      <c r="Z254" s="518"/>
      <c r="AA254" s="518"/>
      <c r="AB254" s="518"/>
      <c r="AC254" s="518"/>
      <c r="AD254" s="519" t="s">
        <v>40</v>
      </c>
      <c r="AE254" s="519"/>
      <c r="AF254" s="519"/>
      <c r="AG254" s="519"/>
      <c r="AH254" s="519" t="s">
        <v>77</v>
      </c>
      <c r="AI254" s="519"/>
      <c r="AJ254" s="519"/>
      <c r="AK254" s="519"/>
      <c r="AL254" s="519"/>
      <c r="AM254" s="519"/>
      <c r="AN254" s="519"/>
      <c r="AO254" s="519"/>
      <c r="AP254" s="519"/>
      <c r="AQ254" s="519"/>
      <c r="AR254" s="519"/>
      <c r="AS254" s="261"/>
    </row>
    <row r="255" spans="1:65" s="5" customFormat="1" ht="13.15" hidden="1" customHeight="1">
      <c r="A255" s="511">
        <v>1</v>
      </c>
      <c r="B255" s="511"/>
      <c r="C255" s="511"/>
      <c r="D255" s="511"/>
      <c r="E255" s="511"/>
      <c r="F255" s="511"/>
      <c r="G255" s="511"/>
      <c r="H255" s="511"/>
      <c r="I255" s="511"/>
      <c r="J255" s="511"/>
      <c r="K255" s="511"/>
      <c r="L255" s="511"/>
      <c r="M255" s="511"/>
      <c r="N255" s="511"/>
      <c r="O255" s="511"/>
      <c r="P255" s="511"/>
      <c r="Q255" s="511"/>
      <c r="R255" s="511"/>
      <c r="S255" s="511"/>
      <c r="T255" s="511"/>
      <c r="U255" s="511"/>
      <c r="V255" s="511"/>
      <c r="W255" s="511"/>
      <c r="X255" s="511"/>
      <c r="Y255" s="511"/>
      <c r="Z255" s="511"/>
      <c r="AA255" s="511"/>
      <c r="AB255" s="511"/>
      <c r="AC255" s="511"/>
      <c r="AD255" s="512">
        <v>2</v>
      </c>
      <c r="AE255" s="512"/>
      <c r="AF255" s="512"/>
      <c r="AG255" s="512"/>
      <c r="AH255" s="513">
        <v>3</v>
      </c>
      <c r="AI255" s="513"/>
      <c r="AJ255" s="513"/>
      <c r="AK255" s="513"/>
      <c r="AL255" s="513"/>
      <c r="AM255" s="513"/>
      <c r="AN255" s="513"/>
      <c r="AO255" s="513"/>
      <c r="AP255" s="513"/>
      <c r="AQ255" s="513"/>
      <c r="AR255" s="513"/>
      <c r="AS255" s="261"/>
    </row>
    <row r="256" spans="1:65" s="5" customFormat="1" ht="12.75" hidden="1" customHeight="1">
      <c r="A256" s="499" t="s">
        <v>51</v>
      </c>
      <c r="B256" s="499"/>
      <c r="C256" s="499"/>
      <c r="D256" s="499"/>
      <c r="E256" s="499"/>
      <c r="F256" s="499"/>
      <c r="G256" s="499"/>
      <c r="H256" s="499"/>
      <c r="I256" s="499"/>
      <c r="J256" s="499"/>
      <c r="K256" s="499"/>
      <c r="L256" s="499"/>
      <c r="M256" s="499"/>
      <c r="N256" s="499"/>
      <c r="O256" s="499"/>
      <c r="P256" s="499"/>
      <c r="Q256" s="499"/>
      <c r="R256" s="499"/>
      <c r="S256" s="499"/>
      <c r="T256" s="499"/>
      <c r="U256" s="499"/>
      <c r="V256" s="499"/>
      <c r="W256" s="499"/>
      <c r="X256" s="499"/>
      <c r="Y256" s="499"/>
      <c r="Z256" s="499"/>
      <c r="AA256" s="499"/>
      <c r="AB256" s="499"/>
      <c r="AC256" s="499"/>
      <c r="AD256" s="500" t="s">
        <v>66</v>
      </c>
      <c r="AE256" s="500"/>
      <c r="AF256" s="500"/>
      <c r="AG256" s="500"/>
      <c r="AH256" s="515"/>
      <c r="AI256" s="515"/>
      <c r="AJ256" s="515"/>
      <c r="AK256" s="515"/>
      <c r="AL256" s="515"/>
      <c r="AM256" s="515"/>
      <c r="AN256" s="515"/>
      <c r="AO256" s="515"/>
      <c r="AP256" s="515"/>
      <c r="AQ256" s="515"/>
      <c r="AR256" s="515"/>
      <c r="AS256" s="261"/>
    </row>
    <row r="257" spans="1:65" s="5" customFormat="1" ht="12.75" hidden="1" customHeight="1">
      <c r="A257" s="499" t="s">
        <v>52</v>
      </c>
      <c r="B257" s="499"/>
      <c r="C257" s="499"/>
      <c r="D257" s="499"/>
      <c r="E257" s="499"/>
      <c r="F257" s="499"/>
      <c r="G257" s="499"/>
      <c r="H257" s="499"/>
      <c r="I257" s="499"/>
      <c r="J257" s="499"/>
      <c r="K257" s="499"/>
      <c r="L257" s="499"/>
      <c r="M257" s="499"/>
      <c r="N257" s="499"/>
      <c r="O257" s="499"/>
      <c r="P257" s="499"/>
      <c r="Q257" s="499"/>
      <c r="R257" s="499"/>
      <c r="S257" s="499"/>
      <c r="T257" s="499"/>
      <c r="U257" s="499"/>
      <c r="V257" s="499"/>
      <c r="W257" s="499"/>
      <c r="X257" s="499"/>
      <c r="Y257" s="499"/>
      <c r="Z257" s="499"/>
      <c r="AA257" s="499"/>
      <c r="AB257" s="499"/>
      <c r="AC257" s="499"/>
      <c r="AD257" s="500" t="s">
        <v>67</v>
      </c>
      <c r="AE257" s="500"/>
      <c r="AF257" s="500"/>
      <c r="AG257" s="500"/>
      <c r="AH257" s="515"/>
      <c r="AI257" s="515"/>
      <c r="AJ257" s="515"/>
      <c r="AK257" s="515"/>
      <c r="AL257" s="515"/>
      <c r="AM257" s="515"/>
      <c r="AN257" s="515"/>
      <c r="AO257" s="515"/>
      <c r="AP257" s="515"/>
      <c r="AQ257" s="515"/>
      <c r="AR257" s="515"/>
      <c r="AS257" s="261"/>
    </row>
    <row r="258" spans="1:65" s="5" customFormat="1" ht="12.75" hidden="1" customHeight="1">
      <c r="A258" s="499" t="s">
        <v>70</v>
      </c>
      <c r="B258" s="499"/>
      <c r="C258" s="499"/>
      <c r="D258" s="499"/>
      <c r="E258" s="499"/>
      <c r="F258" s="499"/>
      <c r="G258" s="499"/>
      <c r="H258" s="499"/>
      <c r="I258" s="499"/>
      <c r="J258" s="499"/>
      <c r="K258" s="499"/>
      <c r="L258" s="499"/>
      <c r="M258" s="499"/>
      <c r="N258" s="499"/>
      <c r="O258" s="499"/>
      <c r="P258" s="499"/>
      <c r="Q258" s="499"/>
      <c r="R258" s="499"/>
      <c r="S258" s="499"/>
      <c r="T258" s="499"/>
      <c r="U258" s="499"/>
      <c r="V258" s="499"/>
      <c r="W258" s="499"/>
      <c r="X258" s="499"/>
      <c r="Y258" s="499"/>
      <c r="Z258" s="499"/>
      <c r="AA258" s="499"/>
      <c r="AB258" s="499"/>
      <c r="AC258" s="499"/>
      <c r="AD258" s="500" t="s">
        <v>68</v>
      </c>
      <c r="AE258" s="500"/>
      <c r="AF258" s="500"/>
      <c r="AG258" s="500"/>
      <c r="AH258" s="515"/>
      <c r="AI258" s="515"/>
      <c r="AJ258" s="515"/>
      <c r="AK258" s="515"/>
      <c r="AL258" s="515"/>
      <c r="AM258" s="515"/>
      <c r="AN258" s="515"/>
      <c r="AO258" s="515"/>
      <c r="AP258" s="515"/>
      <c r="AQ258" s="515"/>
      <c r="AR258" s="515"/>
      <c r="AS258" s="261"/>
    </row>
    <row r="259" spans="1:65" s="5" customFormat="1" hidden="1">
      <c r="A259" s="499"/>
      <c r="B259" s="499"/>
      <c r="C259" s="499"/>
      <c r="D259" s="499"/>
      <c r="E259" s="499"/>
      <c r="F259" s="499"/>
      <c r="G259" s="499"/>
      <c r="H259" s="499"/>
      <c r="I259" s="499"/>
      <c r="J259" s="499"/>
      <c r="K259" s="499"/>
      <c r="L259" s="499"/>
      <c r="M259" s="499"/>
      <c r="N259" s="499"/>
      <c r="O259" s="499"/>
      <c r="P259" s="499"/>
      <c r="Q259" s="499"/>
      <c r="R259" s="499"/>
      <c r="S259" s="499"/>
      <c r="T259" s="499"/>
      <c r="U259" s="499"/>
      <c r="V259" s="499"/>
      <c r="W259" s="499"/>
      <c r="X259" s="499"/>
      <c r="Y259" s="499"/>
      <c r="Z259" s="499"/>
      <c r="AA259" s="499"/>
      <c r="AB259" s="499"/>
      <c r="AC259" s="499"/>
      <c r="AD259" s="500"/>
      <c r="AE259" s="500"/>
      <c r="AF259" s="500"/>
      <c r="AG259" s="500"/>
      <c r="AH259" s="515"/>
      <c r="AI259" s="515"/>
      <c r="AJ259" s="515"/>
      <c r="AK259" s="515"/>
      <c r="AL259" s="515"/>
      <c r="AM259" s="515"/>
      <c r="AN259" s="515"/>
      <c r="AO259" s="515"/>
      <c r="AP259" s="515"/>
      <c r="AQ259" s="515"/>
      <c r="AR259" s="515"/>
      <c r="AS259" s="261"/>
    </row>
    <row r="260" spans="1:65" s="5" customFormat="1" ht="12.75" hidden="1" customHeight="1">
      <c r="A260" s="499" t="s">
        <v>71</v>
      </c>
      <c r="B260" s="499"/>
      <c r="C260" s="499"/>
      <c r="D260" s="499"/>
      <c r="E260" s="499"/>
      <c r="F260" s="499"/>
      <c r="G260" s="499"/>
      <c r="H260" s="499"/>
      <c r="I260" s="499"/>
      <c r="J260" s="499"/>
      <c r="K260" s="499"/>
      <c r="L260" s="499"/>
      <c r="M260" s="499"/>
      <c r="N260" s="499"/>
      <c r="O260" s="499"/>
      <c r="P260" s="499"/>
      <c r="Q260" s="499"/>
      <c r="R260" s="499"/>
      <c r="S260" s="499"/>
      <c r="T260" s="499"/>
      <c r="U260" s="499"/>
      <c r="V260" s="499"/>
      <c r="W260" s="499"/>
      <c r="X260" s="499"/>
      <c r="Y260" s="499"/>
      <c r="Z260" s="499"/>
      <c r="AA260" s="499"/>
      <c r="AB260" s="499"/>
      <c r="AC260" s="499"/>
      <c r="AD260" s="500" t="s">
        <v>69</v>
      </c>
      <c r="AE260" s="500"/>
      <c r="AF260" s="500"/>
      <c r="AG260" s="500"/>
      <c r="AH260" s="515"/>
      <c r="AI260" s="515"/>
      <c r="AJ260" s="515"/>
      <c r="AK260" s="515"/>
      <c r="AL260" s="515"/>
      <c r="AM260" s="515"/>
      <c r="AN260" s="515"/>
      <c r="AO260" s="515"/>
      <c r="AP260" s="515"/>
      <c r="AQ260" s="515"/>
      <c r="AR260" s="515"/>
      <c r="AS260" s="261"/>
    </row>
    <row r="261" spans="1:65" s="5" customFormat="1" hidden="1">
      <c r="A261" s="514"/>
      <c r="B261" s="514"/>
      <c r="C261" s="514"/>
      <c r="D261" s="514"/>
      <c r="E261" s="514"/>
      <c r="F261" s="514"/>
      <c r="G261" s="514"/>
      <c r="H261" s="514"/>
      <c r="I261" s="514"/>
      <c r="J261" s="514"/>
      <c r="K261" s="514"/>
      <c r="L261" s="514"/>
      <c r="M261" s="514"/>
      <c r="N261" s="514"/>
      <c r="O261" s="514"/>
      <c r="P261" s="514"/>
      <c r="Q261" s="514"/>
      <c r="R261" s="514"/>
      <c r="S261" s="514"/>
      <c r="T261" s="514"/>
      <c r="U261" s="514"/>
      <c r="V261" s="514"/>
      <c r="W261" s="514"/>
      <c r="X261" s="514"/>
      <c r="Y261" s="514"/>
      <c r="Z261" s="514"/>
      <c r="AA261" s="514"/>
      <c r="AB261" s="514"/>
      <c r="AC261" s="514"/>
      <c r="AD261" s="501"/>
      <c r="AE261" s="501"/>
      <c r="AF261" s="501"/>
      <c r="AG261" s="501"/>
      <c r="AH261" s="515"/>
      <c r="AI261" s="515"/>
      <c r="AJ261" s="515"/>
      <c r="AK261" s="515"/>
      <c r="AL261" s="515"/>
      <c r="AM261" s="515"/>
      <c r="AN261" s="515"/>
      <c r="AO261" s="515"/>
      <c r="AP261" s="515"/>
      <c r="AQ261" s="515"/>
      <c r="AR261" s="515"/>
      <c r="AS261" s="261"/>
    </row>
    <row r="262" spans="1:65" s="5" customFormat="1" hidden="1">
      <c r="I262" s="12"/>
      <c r="J262" s="12"/>
      <c r="K262" s="12"/>
      <c r="L262" s="12"/>
      <c r="M262" s="262"/>
      <c r="N262" s="262"/>
      <c r="O262" s="262"/>
      <c r="P262" s="262"/>
      <c r="Q262" s="262"/>
      <c r="R262" s="262"/>
      <c r="S262" s="262"/>
      <c r="T262" s="262"/>
      <c r="U262" s="261"/>
      <c r="V262" s="261"/>
      <c r="W262" s="261"/>
      <c r="X262" s="261"/>
      <c r="Y262" s="261"/>
      <c r="Z262" s="261"/>
      <c r="AA262" s="261"/>
      <c r="AB262" s="261"/>
      <c r="AC262" s="261"/>
      <c r="AD262" s="261"/>
      <c r="AE262" s="261"/>
      <c r="AF262" s="261"/>
      <c r="AG262" s="261"/>
      <c r="AH262" s="261"/>
      <c r="AI262" s="261"/>
      <c r="AJ262" s="261"/>
      <c r="AK262" s="261"/>
      <c r="AL262" s="261"/>
      <c r="AM262" s="261"/>
      <c r="AN262" s="261"/>
      <c r="AO262" s="261"/>
      <c r="AP262" s="261"/>
      <c r="AQ262" s="261"/>
      <c r="AR262" s="261"/>
      <c r="AS262" s="261"/>
    </row>
    <row r="263" spans="1:65" s="5" customFormat="1" ht="13.15" hidden="1" customHeight="1">
      <c r="A263" s="11"/>
      <c r="B263" s="11"/>
      <c r="C263" s="11"/>
      <c r="D263" s="11"/>
      <c r="E263" s="11"/>
      <c r="F263" s="11"/>
      <c r="G263" s="11"/>
      <c r="H263" s="11"/>
      <c r="I263" s="13"/>
      <c r="J263" s="13"/>
      <c r="K263" s="13"/>
      <c r="L263" s="13"/>
      <c r="M263" s="260"/>
      <c r="N263" s="260"/>
      <c r="O263" s="260"/>
      <c r="P263" s="260"/>
      <c r="Q263" s="261"/>
      <c r="R263" s="261"/>
      <c r="S263" s="261"/>
      <c r="T263" s="261"/>
      <c r="U263" s="261"/>
      <c r="V263" s="261"/>
      <c r="W263" s="261"/>
      <c r="X263" s="261"/>
      <c r="Y263" s="261"/>
      <c r="Z263" s="261"/>
      <c r="AA263" s="261"/>
      <c r="AB263" s="261"/>
      <c r="AC263" s="261"/>
      <c r="AD263" s="261"/>
      <c r="AE263" s="261"/>
      <c r="AF263" s="261"/>
      <c r="AG263" s="261"/>
      <c r="AH263" s="261"/>
      <c r="AI263" s="261"/>
      <c r="AJ263" s="261"/>
      <c r="AK263" s="261"/>
      <c r="AL263" s="261"/>
      <c r="AM263" s="261"/>
      <c r="AN263" s="516" t="s">
        <v>336</v>
      </c>
      <c r="AO263" s="516"/>
      <c r="AP263" s="516"/>
      <c r="AQ263" s="516"/>
      <c r="AR263" s="516"/>
      <c r="AS263" s="5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</row>
    <row r="264" spans="1:65" s="5" customFormat="1" ht="12.75" hidden="1" customHeight="1">
      <c r="A264" s="517" t="s">
        <v>72</v>
      </c>
      <c r="B264" s="517"/>
      <c r="C264" s="517"/>
      <c r="D264" s="517"/>
      <c r="E264" s="517"/>
      <c r="F264" s="517"/>
      <c r="G264" s="517"/>
      <c r="H264" s="517"/>
      <c r="I264" s="517"/>
      <c r="J264" s="517"/>
      <c r="K264" s="517"/>
      <c r="L264" s="517"/>
      <c r="M264" s="517"/>
      <c r="N264" s="517"/>
      <c r="O264" s="517"/>
      <c r="P264" s="517"/>
      <c r="Q264" s="517"/>
      <c r="R264" s="517"/>
      <c r="S264" s="517"/>
      <c r="T264" s="517"/>
      <c r="U264" s="517"/>
      <c r="V264" s="517"/>
      <c r="W264" s="517"/>
      <c r="X264" s="517"/>
      <c r="Y264" s="517"/>
      <c r="Z264" s="517"/>
      <c r="AA264" s="517"/>
      <c r="AB264" s="517"/>
      <c r="AC264" s="517"/>
      <c r="AD264" s="517"/>
      <c r="AE264" s="517"/>
      <c r="AF264" s="517"/>
      <c r="AG264" s="517"/>
      <c r="AH264" s="517"/>
      <c r="AI264" s="517"/>
      <c r="AJ264" s="517"/>
      <c r="AK264" s="517"/>
      <c r="AL264" s="517"/>
      <c r="AM264" s="517"/>
      <c r="AN264" s="517"/>
      <c r="AO264" s="517"/>
      <c r="AP264" s="517"/>
      <c r="AQ264" s="517"/>
      <c r="AR264" s="517"/>
      <c r="AS264" s="517"/>
    </row>
    <row r="265" spans="1:65" s="5" customFormat="1" ht="12.75" hidden="1" customHeight="1">
      <c r="A265" s="472"/>
      <c r="B265" s="472"/>
      <c r="C265" s="472"/>
      <c r="D265" s="472"/>
      <c r="E265" s="472"/>
      <c r="F265" s="472"/>
      <c r="G265" s="472"/>
      <c r="H265" s="472"/>
      <c r="I265" s="472"/>
      <c r="J265" s="472"/>
      <c r="K265" s="472"/>
      <c r="L265" s="472"/>
      <c r="M265" s="472"/>
      <c r="N265" s="472"/>
      <c r="O265" s="472"/>
      <c r="P265" s="472"/>
      <c r="Q265" s="472"/>
      <c r="R265" s="472"/>
      <c r="S265" s="472"/>
      <c r="T265" s="472"/>
      <c r="U265" s="472"/>
      <c r="V265" s="472"/>
      <c r="W265" s="472"/>
      <c r="X265" s="472"/>
      <c r="Y265" s="472"/>
      <c r="Z265" s="472"/>
      <c r="AA265" s="472"/>
      <c r="AB265" s="472"/>
      <c r="AC265" s="472"/>
      <c r="AD265" s="472"/>
      <c r="AE265" s="472"/>
      <c r="AF265" s="472"/>
      <c r="AO265" s="472"/>
      <c r="AP265" s="472"/>
      <c r="AQ265" s="472"/>
      <c r="AR265" s="472"/>
      <c r="AS265" s="472"/>
    </row>
    <row r="266" spans="1:65" s="5" customFormat="1" ht="12.75" hidden="1" customHeight="1">
      <c r="A266" s="518" t="s">
        <v>23</v>
      </c>
      <c r="B266" s="518"/>
      <c r="C266" s="518"/>
      <c r="D266" s="518"/>
      <c r="E266" s="518"/>
      <c r="F266" s="518"/>
      <c r="G266" s="518"/>
      <c r="H266" s="518"/>
      <c r="I266" s="518"/>
      <c r="J266" s="518"/>
      <c r="K266" s="518"/>
      <c r="L266" s="518"/>
      <c r="M266" s="518"/>
      <c r="N266" s="518"/>
      <c r="O266" s="518"/>
      <c r="P266" s="518"/>
      <c r="Q266" s="518"/>
      <c r="R266" s="518"/>
      <c r="S266" s="518"/>
      <c r="T266" s="518"/>
      <c r="U266" s="518"/>
      <c r="V266" s="518"/>
      <c r="W266" s="518"/>
      <c r="X266" s="518"/>
      <c r="Y266" s="518"/>
      <c r="Z266" s="518"/>
      <c r="AA266" s="518"/>
      <c r="AB266" s="518"/>
      <c r="AC266" s="518"/>
      <c r="AD266" s="519" t="s">
        <v>40</v>
      </c>
      <c r="AE266" s="519"/>
      <c r="AF266" s="519"/>
      <c r="AG266" s="519"/>
      <c r="AH266" s="519" t="s">
        <v>76</v>
      </c>
      <c r="AI266" s="519"/>
      <c r="AJ266" s="519"/>
      <c r="AK266" s="519"/>
      <c r="AL266" s="519"/>
      <c r="AM266" s="519"/>
      <c r="AN266" s="519"/>
      <c r="AO266" s="519"/>
      <c r="AP266" s="519"/>
      <c r="AQ266" s="519"/>
      <c r="AR266" s="519"/>
      <c r="AS266" s="261"/>
    </row>
    <row r="267" spans="1:65" s="5" customFormat="1" ht="12.75" hidden="1" customHeight="1">
      <c r="A267" s="511">
        <v>1</v>
      </c>
      <c r="B267" s="511"/>
      <c r="C267" s="511"/>
      <c r="D267" s="511"/>
      <c r="E267" s="511"/>
      <c r="F267" s="511"/>
      <c r="G267" s="511"/>
      <c r="H267" s="511"/>
      <c r="I267" s="511"/>
      <c r="J267" s="511"/>
      <c r="K267" s="511"/>
      <c r="L267" s="511"/>
      <c r="M267" s="511"/>
      <c r="N267" s="511"/>
      <c r="O267" s="511"/>
      <c r="P267" s="511"/>
      <c r="Q267" s="511"/>
      <c r="R267" s="511"/>
      <c r="S267" s="511"/>
      <c r="T267" s="511"/>
      <c r="U267" s="511"/>
      <c r="V267" s="511"/>
      <c r="W267" s="511"/>
      <c r="X267" s="511"/>
      <c r="Y267" s="511"/>
      <c r="Z267" s="511"/>
      <c r="AA267" s="511"/>
      <c r="AB267" s="511"/>
      <c r="AC267" s="511"/>
      <c r="AD267" s="512">
        <v>2</v>
      </c>
      <c r="AE267" s="512"/>
      <c r="AF267" s="512"/>
      <c r="AG267" s="512"/>
      <c r="AH267" s="513">
        <v>3</v>
      </c>
      <c r="AI267" s="513"/>
      <c r="AJ267" s="513"/>
      <c r="AK267" s="513"/>
      <c r="AL267" s="513"/>
      <c r="AM267" s="513"/>
      <c r="AN267" s="513"/>
      <c r="AO267" s="513"/>
      <c r="AP267" s="513"/>
      <c r="AQ267" s="513"/>
      <c r="AR267" s="513"/>
      <c r="AS267" s="261"/>
    </row>
    <row r="268" spans="1:65" s="5" customFormat="1" ht="12.75" hidden="1" customHeight="1">
      <c r="A268" s="499" t="s">
        <v>73</v>
      </c>
      <c r="B268" s="499"/>
      <c r="C268" s="499"/>
      <c r="D268" s="499"/>
      <c r="E268" s="499"/>
      <c r="F268" s="499"/>
      <c r="G268" s="499"/>
      <c r="H268" s="499"/>
      <c r="I268" s="499"/>
      <c r="J268" s="499"/>
      <c r="K268" s="499"/>
      <c r="L268" s="499"/>
      <c r="M268" s="499"/>
      <c r="N268" s="499"/>
      <c r="O268" s="499"/>
      <c r="P268" s="499"/>
      <c r="Q268" s="499"/>
      <c r="R268" s="499"/>
      <c r="S268" s="499"/>
      <c r="T268" s="499"/>
      <c r="U268" s="499"/>
      <c r="V268" s="499"/>
      <c r="W268" s="499"/>
      <c r="X268" s="499"/>
      <c r="Y268" s="499"/>
      <c r="Z268" s="499"/>
      <c r="AA268" s="499"/>
      <c r="AB268" s="499"/>
      <c r="AC268" s="499"/>
      <c r="AD268" s="500" t="s">
        <v>66</v>
      </c>
      <c r="AE268" s="500"/>
      <c r="AF268" s="500"/>
      <c r="AG268" s="500"/>
      <c r="AH268" s="501"/>
      <c r="AI268" s="501"/>
      <c r="AJ268" s="501"/>
      <c r="AK268" s="501"/>
      <c r="AL268" s="501"/>
      <c r="AM268" s="501"/>
      <c r="AN268" s="501"/>
      <c r="AO268" s="501"/>
      <c r="AP268" s="501"/>
      <c r="AQ268" s="501"/>
      <c r="AR268" s="501"/>
      <c r="AS268" s="261"/>
    </row>
    <row r="269" spans="1:65" s="5" customFormat="1" ht="25.5" hidden="1" customHeight="1">
      <c r="A269" s="499" t="s">
        <v>74</v>
      </c>
      <c r="B269" s="499"/>
      <c r="C269" s="499"/>
      <c r="D269" s="499"/>
      <c r="E269" s="499"/>
      <c r="F269" s="499"/>
      <c r="G269" s="499"/>
      <c r="H269" s="499"/>
      <c r="I269" s="499"/>
      <c r="J269" s="499"/>
      <c r="K269" s="499"/>
      <c r="L269" s="499"/>
      <c r="M269" s="499"/>
      <c r="N269" s="499"/>
      <c r="O269" s="499"/>
      <c r="P269" s="499"/>
      <c r="Q269" s="499"/>
      <c r="R269" s="499"/>
      <c r="S269" s="499"/>
      <c r="T269" s="499"/>
      <c r="U269" s="499"/>
      <c r="V269" s="499"/>
      <c r="W269" s="499"/>
      <c r="X269" s="499"/>
      <c r="Y269" s="499"/>
      <c r="Z269" s="499"/>
      <c r="AA269" s="499"/>
      <c r="AB269" s="499"/>
      <c r="AC269" s="499"/>
      <c r="AD269" s="500" t="s">
        <v>67</v>
      </c>
      <c r="AE269" s="500"/>
      <c r="AF269" s="500"/>
      <c r="AG269" s="500"/>
      <c r="AH269" s="501"/>
      <c r="AI269" s="501"/>
      <c r="AJ269" s="501"/>
      <c r="AK269" s="501"/>
      <c r="AL269" s="501"/>
      <c r="AM269" s="501"/>
      <c r="AN269" s="501"/>
      <c r="AO269" s="501"/>
      <c r="AP269" s="501"/>
      <c r="AQ269" s="501"/>
      <c r="AR269" s="501"/>
      <c r="AS269" s="261"/>
    </row>
    <row r="270" spans="1:65" s="5" customFormat="1" ht="12.75" hidden="1" customHeight="1">
      <c r="A270" s="502" t="s">
        <v>75</v>
      </c>
      <c r="B270" s="503"/>
      <c r="C270" s="503"/>
      <c r="D270" s="503"/>
      <c r="E270" s="503"/>
      <c r="F270" s="503"/>
      <c r="G270" s="503"/>
      <c r="H270" s="503"/>
      <c r="I270" s="503"/>
      <c r="J270" s="503"/>
      <c r="K270" s="503"/>
      <c r="L270" s="503"/>
      <c r="M270" s="503"/>
      <c r="N270" s="503"/>
      <c r="O270" s="503"/>
      <c r="P270" s="503"/>
      <c r="Q270" s="503"/>
      <c r="R270" s="503"/>
      <c r="S270" s="503"/>
      <c r="T270" s="503"/>
      <c r="U270" s="503"/>
      <c r="V270" s="503"/>
      <c r="W270" s="503"/>
      <c r="X270" s="503"/>
      <c r="Y270" s="503"/>
      <c r="Z270" s="503"/>
      <c r="AA270" s="503"/>
      <c r="AB270" s="503"/>
      <c r="AC270" s="504"/>
      <c r="AD270" s="505" t="s">
        <v>68</v>
      </c>
      <c r="AE270" s="506"/>
      <c r="AF270" s="506"/>
      <c r="AG270" s="507"/>
      <c r="AH270" s="508"/>
      <c r="AI270" s="509"/>
      <c r="AJ270" s="509"/>
      <c r="AK270" s="509"/>
      <c r="AL270" s="509"/>
      <c r="AM270" s="509"/>
      <c r="AN270" s="509"/>
      <c r="AO270" s="509"/>
      <c r="AP270" s="509"/>
      <c r="AQ270" s="509"/>
      <c r="AR270" s="510"/>
      <c r="AS270" s="261"/>
    </row>
    <row r="271" spans="1:65" s="5" customFormat="1" ht="12.75" hidden="1" customHeight="1"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263"/>
      <c r="AD271" s="263"/>
      <c r="AE271" s="263"/>
      <c r="AF271" s="263"/>
      <c r="AG271" s="260"/>
      <c r="AH271" s="260"/>
      <c r="AI271" s="260"/>
      <c r="AJ271" s="260"/>
      <c r="AK271" s="260"/>
      <c r="AL271" s="260"/>
      <c r="AM271" s="260"/>
      <c r="AN271" s="260"/>
      <c r="AO271" s="261"/>
      <c r="AP271" s="261"/>
      <c r="AQ271" s="261"/>
      <c r="AR271" s="261"/>
      <c r="AS271" s="261"/>
    </row>
    <row r="272" spans="1:65" hidden="1"/>
    <row r="273" spans="3:45" hidden="1">
      <c r="F273" s="5"/>
      <c r="G273" s="5"/>
      <c r="H273" s="5"/>
      <c r="I273" s="5"/>
      <c r="J273" s="5"/>
      <c r="K273" s="5"/>
    </row>
    <row r="274" spans="3:45" hidden="1">
      <c r="D274" s="14"/>
      <c r="F274" s="14"/>
      <c r="G274" s="14"/>
      <c r="H274" s="14"/>
      <c r="I274" s="14"/>
      <c r="J274" s="14"/>
      <c r="K274" s="14"/>
      <c r="L274" s="6"/>
      <c r="T274" s="253" t="s">
        <v>378</v>
      </c>
      <c r="W274" s="7"/>
      <c r="X274" s="7"/>
      <c r="Y274" s="7"/>
      <c r="Z274" s="7"/>
      <c r="AA274" s="7"/>
      <c r="AD274" s="7"/>
      <c r="AE274" s="7"/>
      <c r="AF274" s="7"/>
      <c r="AG274" s="7"/>
      <c r="AH274" s="7"/>
      <c r="AI274" s="7"/>
      <c r="AJ274" s="7"/>
      <c r="AS274" s="3"/>
    </row>
    <row r="275" spans="3:45" hidden="1">
      <c r="C275" s="5"/>
      <c r="D275" s="5"/>
      <c r="E275" s="5"/>
      <c r="F275" s="5"/>
      <c r="G275" s="5"/>
      <c r="H275" s="5"/>
      <c r="I275" s="5"/>
      <c r="J275" s="5"/>
      <c r="K275" s="5"/>
      <c r="W275" s="1"/>
      <c r="X275" s="264"/>
      <c r="Y275" s="265" t="s">
        <v>34</v>
      </c>
      <c r="Z275" s="264"/>
      <c r="AA275" s="1"/>
      <c r="AB275" s="1"/>
      <c r="AC275" s="1"/>
      <c r="AD275" s="266" t="s">
        <v>35</v>
      </c>
      <c r="AE275" s="266"/>
      <c r="AF275" s="266"/>
      <c r="AG275" s="1"/>
      <c r="AH275" s="1"/>
      <c r="AI275" s="1"/>
      <c r="AJ275" s="1"/>
      <c r="AK275" s="1"/>
      <c r="AL275" s="1"/>
      <c r="AM275" s="1"/>
      <c r="AS275" s="3"/>
    </row>
    <row r="276" spans="3:45" hidden="1">
      <c r="C276" s="5"/>
      <c r="D276" s="5"/>
      <c r="E276" s="5"/>
      <c r="F276" s="5"/>
      <c r="G276" s="5"/>
      <c r="H276" s="5"/>
      <c r="I276" s="5"/>
      <c r="J276" s="5"/>
      <c r="K276" s="253"/>
      <c r="R276" s="498" t="s">
        <v>374</v>
      </c>
      <c r="S276" s="498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S276" s="3"/>
    </row>
    <row r="277" spans="3:45" hidden="1">
      <c r="F277" s="5"/>
      <c r="G277" s="5"/>
      <c r="H277" s="5"/>
      <c r="I277" s="5"/>
      <c r="J277" s="5"/>
      <c r="K277" s="253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S277" s="3"/>
    </row>
    <row r="278" spans="3:45" hidden="1">
      <c r="K278" s="246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S278" s="3"/>
    </row>
    <row r="279" spans="3:45" hidden="1">
      <c r="T279" s="246" t="s">
        <v>379</v>
      </c>
      <c r="W279" s="267"/>
      <c r="X279" s="267"/>
      <c r="Y279" s="268"/>
      <c r="Z279" s="268"/>
      <c r="AA279" s="267"/>
      <c r="AB279" s="1"/>
      <c r="AC279" s="1"/>
      <c r="AD279" s="269"/>
      <c r="AE279" s="269"/>
      <c r="AF279" s="269"/>
      <c r="AG279" s="267"/>
      <c r="AH279" s="267"/>
      <c r="AI279" s="267"/>
      <c r="AJ279" s="267"/>
      <c r="AK279" s="1"/>
      <c r="AL279" s="1"/>
      <c r="AM279" s="1"/>
      <c r="AS279" s="3"/>
    </row>
    <row r="280" spans="3:45" hidden="1">
      <c r="W280" s="1"/>
      <c r="X280" s="1"/>
      <c r="Y280" s="265" t="s">
        <v>34</v>
      </c>
      <c r="Z280" s="264"/>
      <c r="AA280" s="1"/>
      <c r="AB280" s="1"/>
      <c r="AC280" s="1"/>
      <c r="AD280" s="270" t="s">
        <v>35</v>
      </c>
      <c r="AE280" s="265"/>
      <c r="AF280" s="265"/>
      <c r="AG280" s="1"/>
      <c r="AH280" s="1"/>
      <c r="AI280" s="1"/>
      <c r="AJ280" s="1"/>
      <c r="AK280" s="1"/>
      <c r="AL280" s="1"/>
      <c r="AM280" s="1"/>
      <c r="AS280" s="3"/>
    </row>
    <row r="281" spans="3:45" hidden="1">
      <c r="K281" s="246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S281" s="3"/>
    </row>
    <row r="282" spans="3:45" hidden="1">
      <c r="K282" s="246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S282" s="3"/>
    </row>
    <row r="283" spans="3:45" hidden="1">
      <c r="L283" s="246" t="s">
        <v>375</v>
      </c>
      <c r="N283" s="7"/>
      <c r="O283" s="7"/>
      <c r="P283" s="7"/>
      <c r="Q283" s="7"/>
      <c r="R283" s="7"/>
      <c r="S283" s="7"/>
      <c r="T283" s="7" t="s">
        <v>376</v>
      </c>
      <c r="W283" s="267"/>
      <c r="X283" s="267"/>
      <c r="Y283" s="267"/>
      <c r="Z283" s="267"/>
      <c r="AA283" s="267"/>
      <c r="AB283" s="1"/>
      <c r="AC283" s="1"/>
      <c r="AD283" s="269"/>
      <c r="AE283" s="269"/>
      <c r="AF283" s="269"/>
      <c r="AG283" s="267"/>
      <c r="AH283" s="267"/>
      <c r="AI283" s="267"/>
      <c r="AJ283" s="267"/>
      <c r="AK283" s="267"/>
      <c r="AL283" s="267"/>
      <c r="AM283" s="1"/>
      <c r="AS283" s="3"/>
    </row>
    <row r="284" spans="3:45" hidden="1">
      <c r="N284" s="1"/>
      <c r="O284" s="1"/>
      <c r="P284" s="1"/>
      <c r="Q284" s="1"/>
      <c r="R284" s="1"/>
      <c r="S284" s="1"/>
      <c r="T284" s="271" t="s">
        <v>36</v>
      </c>
      <c r="W284" s="1"/>
      <c r="X284" s="1"/>
      <c r="Y284" s="475" t="s">
        <v>34</v>
      </c>
      <c r="Z284" s="1"/>
      <c r="AA284" s="1"/>
      <c r="AB284" s="1"/>
      <c r="AC284" s="1"/>
      <c r="AD284" s="270" t="s">
        <v>377</v>
      </c>
      <c r="AE284" s="265"/>
      <c r="AF284" s="265"/>
      <c r="AG284" s="1"/>
      <c r="AH284" s="1"/>
      <c r="AI284" s="1"/>
      <c r="AJ284" s="1"/>
      <c r="AK284" s="1"/>
      <c r="AL284" s="1"/>
      <c r="AM284" s="1"/>
      <c r="AS284" s="3"/>
    </row>
    <row r="285" spans="3:45">
      <c r="C285" s="1"/>
      <c r="D285" s="1"/>
      <c r="E285" s="1"/>
      <c r="F285" s="1"/>
      <c r="G285" s="1"/>
      <c r="H285" s="1"/>
      <c r="I285" s="1"/>
      <c r="J285" s="1"/>
      <c r="K285" s="271"/>
      <c r="AS285" s="3"/>
    </row>
  </sheetData>
  <mergeCells count="1323">
    <mergeCell ref="AG2:AS2"/>
    <mergeCell ref="AG3:AS3"/>
    <mergeCell ref="AJ4:AS4"/>
    <mergeCell ref="AK9:AS9"/>
    <mergeCell ref="AJ10:AS10"/>
    <mergeCell ref="A14:AS14"/>
    <mergeCell ref="I43:L43"/>
    <mergeCell ref="AM48:AP48"/>
    <mergeCell ref="AM49:AP49"/>
    <mergeCell ref="AN52:AS52"/>
    <mergeCell ref="A53:AS53"/>
    <mergeCell ref="A54:AS54"/>
    <mergeCell ref="Q25:AJ25"/>
    <mergeCell ref="AP25:AS25"/>
    <mergeCell ref="AP26:AS26"/>
    <mergeCell ref="Q27:AJ27"/>
    <mergeCell ref="AP27:AS27"/>
    <mergeCell ref="Q28:AJ28"/>
    <mergeCell ref="A15:AS15"/>
    <mergeCell ref="A16:AS16"/>
    <mergeCell ref="A17:AS17"/>
    <mergeCell ref="N21:AJ21"/>
    <mergeCell ref="AP21:AS21"/>
    <mergeCell ref="N22:AJ22"/>
    <mergeCell ref="AP22:AS23"/>
    <mergeCell ref="N23:AJ24"/>
    <mergeCell ref="AP24:AS24"/>
    <mergeCell ref="A61:C62"/>
    <mergeCell ref="D61:AJ61"/>
    <mergeCell ref="AK61:AR62"/>
    <mergeCell ref="D62:AJ62"/>
    <mergeCell ref="A63:C63"/>
    <mergeCell ref="D63:AJ63"/>
    <mergeCell ref="AK63:AR63"/>
    <mergeCell ref="A58:C58"/>
    <mergeCell ref="D58:AJ58"/>
    <mergeCell ref="AK58:AR58"/>
    <mergeCell ref="A59:C60"/>
    <mergeCell ref="D59:AJ59"/>
    <mergeCell ref="AK59:AR60"/>
    <mergeCell ref="D60:AJ60"/>
    <mergeCell ref="A55:AS55"/>
    <mergeCell ref="A56:C56"/>
    <mergeCell ref="D56:AJ56"/>
    <mergeCell ref="AK56:AR56"/>
    <mergeCell ref="A57:C57"/>
    <mergeCell ref="D57:AJ57"/>
    <mergeCell ref="AK57:AR57"/>
    <mergeCell ref="A71:C71"/>
    <mergeCell ref="D71:AJ71"/>
    <mergeCell ref="AK71:AR71"/>
    <mergeCell ref="A72:C72"/>
    <mergeCell ref="D72:AJ72"/>
    <mergeCell ref="AK72:AR72"/>
    <mergeCell ref="A67:C68"/>
    <mergeCell ref="D67:AJ67"/>
    <mergeCell ref="AK67:AR68"/>
    <mergeCell ref="D68:AJ68"/>
    <mergeCell ref="A69:C70"/>
    <mergeCell ref="D69:AJ69"/>
    <mergeCell ref="AK69:AR70"/>
    <mergeCell ref="D70:AJ70"/>
    <mergeCell ref="A64:C65"/>
    <mergeCell ref="D64:AJ64"/>
    <mergeCell ref="AK64:AR65"/>
    <mergeCell ref="D65:AJ65"/>
    <mergeCell ref="A66:C66"/>
    <mergeCell ref="D66:AJ66"/>
    <mergeCell ref="AK66:AR66"/>
    <mergeCell ref="A78:C79"/>
    <mergeCell ref="D78:AJ78"/>
    <mergeCell ref="AK78:AR79"/>
    <mergeCell ref="D79:AJ79"/>
    <mergeCell ref="AN81:AS81"/>
    <mergeCell ref="A82:AS82"/>
    <mergeCell ref="A75:C75"/>
    <mergeCell ref="D75:AJ75"/>
    <mergeCell ref="AK75:AR75"/>
    <mergeCell ref="A76:C77"/>
    <mergeCell ref="D76:AJ76"/>
    <mergeCell ref="AK76:AR77"/>
    <mergeCell ref="D77:AJ77"/>
    <mergeCell ref="A73:C73"/>
    <mergeCell ref="D73:AJ73"/>
    <mergeCell ref="AK73:AR73"/>
    <mergeCell ref="A74:C74"/>
    <mergeCell ref="D74:AJ74"/>
    <mergeCell ref="AK74:AR74"/>
    <mergeCell ref="AH86:AK87"/>
    <mergeCell ref="AL86:AS86"/>
    <mergeCell ref="AL87:AO87"/>
    <mergeCell ref="AP87:AS87"/>
    <mergeCell ref="A88:I88"/>
    <mergeCell ref="J88:L88"/>
    <mergeCell ref="M88:O88"/>
    <mergeCell ref="P88:T88"/>
    <mergeCell ref="U88:Y88"/>
    <mergeCell ref="Z88:AC88"/>
    <mergeCell ref="A83:AS83"/>
    <mergeCell ref="A84:I87"/>
    <mergeCell ref="J84:L87"/>
    <mergeCell ref="M84:O87"/>
    <mergeCell ref="P84:AS84"/>
    <mergeCell ref="P85:T87"/>
    <mergeCell ref="U85:AS85"/>
    <mergeCell ref="U86:Y87"/>
    <mergeCell ref="Z86:AC87"/>
    <mergeCell ref="AD86:AG87"/>
    <mergeCell ref="Z91:AC92"/>
    <mergeCell ref="AD91:AG92"/>
    <mergeCell ref="AH91:AK92"/>
    <mergeCell ref="AL91:AO92"/>
    <mergeCell ref="AP91:AS92"/>
    <mergeCell ref="A92:I92"/>
    <mergeCell ref="Z90:AC90"/>
    <mergeCell ref="AD90:AG90"/>
    <mergeCell ref="AH90:AK90"/>
    <mergeCell ref="AL90:AO90"/>
    <mergeCell ref="AP90:AS90"/>
    <mergeCell ref="A91:I91"/>
    <mergeCell ref="J91:L92"/>
    <mergeCell ref="M91:O92"/>
    <mergeCell ref="P91:T92"/>
    <mergeCell ref="U91:Y92"/>
    <mergeCell ref="AD88:AG88"/>
    <mergeCell ref="AH88:AK88"/>
    <mergeCell ref="AL88:AO88"/>
    <mergeCell ref="AP88:AS88"/>
    <mergeCell ref="A89:AS89"/>
    <mergeCell ref="A90:I90"/>
    <mergeCell ref="J90:L90"/>
    <mergeCell ref="M90:O90"/>
    <mergeCell ref="P90:T90"/>
    <mergeCell ref="U90:Y90"/>
    <mergeCell ref="AD94:AG95"/>
    <mergeCell ref="AH94:AK95"/>
    <mergeCell ref="AL94:AO95"/>
    <mergeCell ref="AP94:AS95"/>
    <mergeCell ref="A95:I95"/>
    <mergeCell ref="A96:I96"/>
    <mergeCell ref="J96:L96"/>
    <mergeCell ref="M96:O96"/>
    <mergeCell ref="P96:T96"/>
    <mergeCell ref="U96:Y96"/>
    <mergeCell ref="AD93:AG93"/>
    <mergeCell ref="AH93:AK93"/>
    <mergeCell ref="AL93:AO93"/>
    <mergeCell ref="AP93:AS93"/>
    <mergeCell ref="A94:I94"/>
    <mergeCell ref="J94:L95"/>
    <mergeCell ref="M94:O95"/>
    <mergeCell ref="P94:T95"/>
    <mergeCell ref="U94:Y95"/>
    <mergeCell ref="Z94:AC95"/>
    <mergeCell ref="A93:I93"/>
    <mergeCell ref="J93:L93"/>
    <mergeCell ref="M93:O93"/>
    <mergeCell ref="P93:T93"/>
    <mergeCell ref="U93:Y93"/>
    <mergeCell ref="Z93:AC93"/>
    <mergeCell ref="Z97:AC97"/>
    <mergeCell ref="AD97:AG97"/>
    <mergeCell ref="AH97:AK97"/>
    <mergeCell ref="AL97:AO97"/>
    <mergeCell ref="AP97:AS97"/>
    <mergeCell ref="A98:I98"/>
    <mergeCell ref="J98:L98"/>
    <mergeCell ref="M98:O98"/>
    <mergeCell ref="P98:T98"/>
    <mergeCell ref="U98:Y98"/>
    <mergeCell ref="Z96:AC96"/>
    <mergeCell ref="AD96:AG96"/>
    <mergeCell ref="AH96:AK96"/>
    <mergeCell ref="AL96:AO96"/>
    <mergeCell ref="AP96:AS96"/>
    <mergeCell ref="A97:I97"/>
    <mergeCell ref="J97:L97"/>
    <mergeCell ref="M97:O97"/>
    <mergeCell ref="P97:T97"/>
    <mergeCell ref="U97:Y97"/>
    <mergeCell ref="Z99:AC99"/>
    <mergeCell ref="AD99:AG99"/>
    <mergeCell ref="AH99:AK99"/>
    <mergeCell ref="AL99:AO99"/>
    <mergeCell ref="AP99:AS99"/>
    <mergeCell ref="A100:I100"/>
    <mergeCell ref="J100:L100"/>
    <mergeCell ref="M100:O100"/>
    <mergeCell ref="P100:T100"/>
    <mergeCell ref="U100:Y100"/>
    <mergeCell ref="Z98:AC98"/>
    <mergeCell ref="AD98:AG98"/>
    <mergeCell ref="AH98:AK98"/>
    <mergeCell ref="AL98:AO98"/>
    <mergeCell ref="AP98:AS98"/>
    <mergeCell ref="A99:I99"/>
    <mergeCell ref="J99:L99"/>
    <mergeCell ref="M99:O99"/>
    <mergeCell ref="P99:T99"/>
    <mergeCell ref="U99:Y99"/>
    <mergeCell ref="Z101:AC101"/>
    <mergeCell ref="AD101:AG101"/>
    <mergeCell ref="AH101:AK101"/>
    <mergeCell ref="AL101:AO101"/>
    <mergeCell ref="AP101:AS101"/>
    <mergeCell ref="A102:I102"/>
    <mergeCell ref="J102:L103"/>
    <mergeCell ref="M102:O103"/>
    <mergeCell ref="P102:T103"/>
    <mergeCell ref="U102:Y103"/>
    <mergeCell ref="Z100:AC100"/>
    <mergeCell ref="AD100:AG100"/>
    <mergeCell ref="AH100:AK100"/>
    <mergeCell ref="AL100:AO100"/>
    <mergeCell ref="AP100:AS100"/>
    <mergeCell ref="A101:I101"/>
    <mergeCell ref="J101:L101"/>
    <mergeCell ref="M101:O101"/>
    <mergeCell ref="P101:T101"/>
    <mergeCell ref="U101:Y101"/>
    <mergeCell ref="AD104:AG104"/>
    <mergeCell ref="AH104:AK104"/>
    <mergeCell ref="AL104:AO104"/>
    <mergeCell ref="AP104:AS104"/>
    <mergeCell ref="A105:I105"/>
    <mergeCell ref="J105:L105"/>
    <mergeCell ref="M105:O105"/>
    <mergeCell ref="P105:T105"/>
    <mergeCell ref="U105:Y105"/>
    <mergeCell ref="Z105:AC105"/>
    <mergeCell ref="A104:I104"/>
    <mergeCell ref="J104:L104"/>
    <mergeCell ref="M104:O104"/>
    <mergeCell ref="P104:T104"/>
    <mergeCell ref="U104:Y104"/>
    <mergeCell ref="Z104:AC104"/>
    <mergeCell ref="Z102:AC103"/>
    <mergeCell ref="AD102:AG103"/>
    <mergeCell ref="AH102:AK103"/>
    <mergeCell ref="AL102:AO103"/>
    <mergeCell ref="AP102:AS103"/>
    <mergeCell ref="A103:I103"/>
    <mergeCell ref="AD106:AG107"/>
    <mergeCell ref="AH106:AK107"/>
    <mergeCell ref="AL106:AO107"/>
    <mergeCell ref="AP106:AS107"/>
    <mergeCell ref="A107:I107"/>
    <mergeCell ref="A108:I108"/>
    <mergeCell ref="J108:L109"/>
    <mergeCell ref="M108:O109"/>
    <mergeCell ref="P108:T109"/>
    <mergeCell ref="U108:Y109"/>
    <mergeCell ref="AD105:AG105"/>
    <mergeCell ref="AH105:AK105"/>
    <mergeCell ref="AL105:AO105"/>
    <mergeCell ref="AP105:AS105"/>
    <mergeCell ref="A106:I106"/>
    <mergeCell ref="J106:L107"/>
    <mergeCell ref="M106:O107"/>
    <mergeCell ref="P106:T107"/>
    <mergeCell ref="U106:Y107"/>
    <mergeCell ref="Z106:AC107"/>
    <mergeCell ref="AD110:AG111"/>
    <mergeCell ref="AH110:AK111"/>
    <mergeCell ref="AL110:AO111"/>
    <mergeCell ref="AP110:AS111"/>
    <mergeCell ref="A111:I111"/>
    <mergeCell ref="A112:I112"/>
    <mergeCell ref="J112:L112"/>
    <mergeCell ref="M112:O112"/>
    <mergeCell ref="P112:T112"/>
    <mergeCell ref="U112:Y112"/>
    <mergeCell ref="A110:I110"/>
    <mergeCell ref="J110:L111"/>
    <mergeCell ref="M110:O111"/>
    <mergeCell ref="P110:T111"/>
    <mergeCell ref="U110:Y111"/>
    <mergeCell ref="Z110:AC111"/>
    <mergeCell ref="Z108:AC109"/>
    <mergeCell ref="AD108:AG109"/>
    <mergeCell ref="AH108:AK109"/>
    <mergeCell ref="AL108:AO109"/>
    <mergeCell ref="AP108:AS109"/>
    <mergeCell ref="A109:I109"/>
    <mergeCell ref="Z113:AC113"/>
    <mergeCell ref="AD113:AG113"/>
    <mergeCell ref="AH113:AK113"/>
    <mergeCell ref="AL113:AO113"/>
    <mergeCell ref="AP113:AS113"/>
    <mergeCell ref="A114:I114"/>
    <mergeCell ref="J114:L114"/>
    <mergeCell ref="M114:O114"/>
    <mergeCell ref="P114:T114"/>
    <mergeCell ref="U114:Y114"/>
    <mergeCell ref="Z112:AC112"/>
    <mergeCell ref="AD112:AG112"/>
    <mergeCell ref="AH112:AK112"/>
    <mergeCell ref="AL112:AO112"/>
    <mergeCell ref="AP112:AS112"/>
    <mergeCell ref="A113:I113"/>
    <mergeCell ref="J113:L113"/>
    <mergeCell ref="M113:O113"/>
    <mergeCell ref="P113:T113"/>
    <mergeCell ref="U113:Y113"/>
    <mergeCell ref="Z115:AC115"/>
    <mergeCell ref="AD115:AG115"/>
    <mergeCell ref="AH115:AK115"/>
    <mergeCell ref="AL115:AO115"/>
    <mergeCell ref="AP115:AS115"/>
    <mergeCell ref="A116:I116"/>
    <mergeCell ref="J116:L117"/>
    <mergeCell ref="M116:O117"/>
    <mergeCell ref="P116:T117"/>
    <mergeCell ref="U116:Y117"/>
    <mergeCell ref="Z114:AC114"/>
    <mergeCell ref="AD114:AG114"/>
    <mergeCell ref="AH114:AK114"/>
    <mergeCell ref="AL114:AO114"/>
    <mergeCell ref="AP114:AS114"/>
    <mergeCell ref="A115:I115"/>
    <mergeCell ref="J115:L115"/>
    <mergeCell ref="M115:O115"/>
    <mergeCell ref="P115:T115"/>
    <mergeCell ref="U115:Y115"/>
    <mergeCell ref="AD118:AG118"/>
    <mergeCell ref="AH118:AK118"/>
    <mergeCell ref="AL118:AO118"/>
    <mergeCell ref="AP118:AS118"/>
    <mergeCell ref="A119:I119"/>
    <mergeCell ref="J119:L119"/>
    <mergeCell ref="M119:O119"/>
    <mergeCell ref="P119:T119"/>
    <mergeCell ref="U119:Y119"/>
    <mergeCell ref="Z119:AC119"/>
    <mergeCell ref="A118:I118"/>
    <mergeCell ref="J118:L118"/>
    <mergeCell ref="M118:O118"/>
    <mergeCell ref="P118:T118"/>
    <mergeCell ref="U118:Y118"/>
    <mergeCell ref="Z118:AC118"/>
    <mergeCell ref="Z116:AC117"/>
    <mergeCell ref="AD116:AG117"/>
    <mergeCell ref="AH116:AK117"/>
    <mergeCell ref="AL116:AO117"/>
    <mergeCell ref="AP116:AS117"/>
    <mergeCell ref="A117:I117"/>
    <mergeCell ref="AD120:AG120"/>
    <mergeCell ref="AH120:AK120"/>
    <mergeCell ref="AL120:AO120"/>
    <mergeCell ref="AP120:AS120"/>
    <mergeCell ref="A121:I121"/>
    <mergeCell ref="J121:L122"/>
    <mergeCell ref="M121:O122"/>
    <mergeCell ref="P121:T122"/>
    <mergeCell ref="U121:Y122"/>
    <mergeCell ref="Z121:AC122"/>
    <mergeCell ref="AD119:AG119"/>
    <mergeCell ref="AH119:AK119"/>
    <mergeCell ref="AL119:AO119"/>
    <mergeCell ref="AP119:AS119"/>
    <mergeCell ref="A120:I120"/>
    <mergeCell ref="J120:L120"/>
    <mergeCell ref="M120:O120"/>
    <mergeCell ref="P120:T120"/>
    <mergeCell ref="U120:Y120"/>
    <mergeCell ref="Z120:AC120"/>
    <mergeCell ref="Z123:AC123"/>
    <mergeCell ref="AD123:AG123"/>
    <mergeCell ref="AH123:AK123"/>
    <mergeCell ref="AL123:AO123"/>
    <mergeCell ref="AP123:AS123"/>
    <mergeCell ref="A124:I124"/>
    <mergeCell ref="J124:L125"/>
    <mergeCell ref="M124:O125"/>
    <mergeCell ref="P124:T125"/>
    <mergeCell ref="U124:Y125"/>
    <mergeCell ref="AD121:AG122"/>
    <mergeCell ref="AH121:AK122"/>
    <mergeCell ref="AL121:AO122"/>
    <mergeCell ref="AP121:AS122"/>
    <mergeCell ref="A122:I122"/>
    <mergeCell ref="A123:I123"/>
    <mergeCell ref="J123:L123"/>
    <mergeCell ref="M123:O123"/>
    <mergeCell ref="P123:T123"/>
    <mergeCell ref="U123:Y123"/>
    <mergeCell ref="AD126:AG126"/>
    <mergeCell ref="AH126:AK126"/>
    <mergeCell ref="AL126:AO126"/>
    <mergeCell ref="AP126:AS126"/>
    <mergeCell ref="A127:I127"/>
    <mergeCell ref="J127:L127"/>
    <mergeCell ref="M127:O127"/>
    <mergeCell ref="P127:T127"/>
    <mergeCell ref="U127:Y127"/>
    <mergeCell ref="Z127:AC127"/>
    <mergeCell ref="A126:I126"/>
    <mergeCell ref="J126:L126"/>
    <mergeCell ref="M126:O126"/>
    <mergeCell ref="P126:T126"/>
    <mergeCell ref="U126:Y126"/>
    <mergeCell ref="Z126:AC126"/>
    <mergeCell ref="Z124:AC125"/>
    <mergeCell ref="AD124:AG125"/>
    <mergeCell ref="AH124:AK125"/>
    <mergeCell ref="AL124:AO125"/>
    <mergeCell ref="AP124:AS125"/>
    <mergeCell ref="A125:I125"/>
    <mergeCell ref="AD128:AG128"/>
    <mergeCell ref="AH128:AK128"/>
    <mergeCell ref="AL128:AO128"/>
    <mergeCell ref="AP128:AS128"/>
    <mergeCell ref="A129:I129"/>
    <mergeCell ref="J129:L130"/>
    <mergeCell ref="M129:O130"/>
    <mergeCell ref="P129:T130"/>
    <mergeCell ref="U129:Y130"/>
    <mergeCell ref="Z129:AC130"/>
    <mergeCell ref="AD127:AG127"/>
    <mergeCell ref="AH127:AK127"/>
    <mergeCell ref="AL127:AO127"/>
    <mergeCell ref="AP127:AS127"/>
    <mergeCell ref="A128:I128"/>
    <mergeCell ref="J128:L128"/>
    <mergeCell ref="M128:O128"/>
    <mergeCell ref="P128:T128"/>
    <mergeCell ref="U128:Y128"/>
    <mergeCell ref="Z128:AC128"/>
    <mergeCell ref="Z131:AC131"/>
    <mergeCell ref="AD131:AG131"/>
    <mergeCell ref="AH131:AK131"/>
    <mergeCell ref="AL131:AO131"/>
    <mergeCell ref="AP131:AS131"/>
    <mergeCell ref="A132:I132"/>
    <mergeCell ref="J132:L132"/>
    <mergeCell ref="M132:O132"/>
    <mergeCell ref="P132:T132"/>
    <mergeCell ref="U132:Y132"/>
    <mergeCell ref="AD129:AG130"/>
    <mergeCell ref="AH129:AK130"/>
    <mergeCell ref="AL129:AO130"/>
    <mergeCell ref="AP129:AS130"/>
    <mergeCell ref="A130:I130"/>
    <mergeCell ref="A131:I131"/>
    <mergeCell ref="J131:L131"/>
    <mergeCell ref="M131:O131"/>
    <mergeCell ref="P131:T131"/>
    <mergeCell ref="U131:Y131"/>
    <mergeCell ref="U134:AS134"/>
    <mergeCell ref="U135:Y136"/>
    <mergeCell ref="Z135:AC136"/>
    <mergeCell ref="AD135:AG136"/>
    <mergeCell ref="AH135:AK136"/>
    <mergeCell ref="AL135:AS135"/>
    <mergeCell ref="AL136:AO136"/>
    <mergeCell ref="AP136:AS136"/>
    <mergeCell ref="Z132:AC132"/>
    <mergeCell ref="AD132:AG132"/>
    <mergeCell ref="AH132:AK132"/>
    <mergeCell ref="AL132:AO132"/>
    <mergeCell ref="AP132:AS132"/>
    <mergeCell ref="A133:I136"/>
    <mergeCell ref="J133:L136"/>
    <mergeCell ref="M133:O136"/>
    <mergeCell ref="P133:AS133"/>
    <mergeCell ref="P134:T136"/>
    <mergeCell ref="Z140:AC141"/>
    <mergeCell ref="AD140:AG141"/>
    <mergeCell ref="AH140:AK141"/>
    <mergeCell ref="AL140:AO141"/>
    <mergeCell ref="AP140:AS141"/>
    <mergeCell ref="A141:I141"/>
    <mergeCell ref="Z139:AC139"/>
    <mergeCell ref="AD139:AG139"/>
    <mergeCell ref="AH139:AK139"/>
    <mergeCell ref="AL139:AO139"/>
    <mergeCell ref="AP139:AS139"/>
    <mergeCell ref="A140:I140"/>
    <mergeCell ref="J140:L141"/>
    <mergeCell ref="M140:O141"/>
    <mergeCell ref="P140:T141"/>
    <mergeCell ref="U140:Y141"/>
    <mergeCell ref="AD137:AG137"/>
    <mergeCell ref="AH137:AK137"/>
    <mergeCell ref="AL137:AO137"/>
    <mergeCell ref="AP137:AS137"/>
    <mergeCell ref="A138:AS138"/>
    <mergeCell ref="A139:I139"/>
    <mergeCell ref="J139:L139"/>
    <mergeCell ref="M139:O139"/>
    <mergeCell ref="P139:T139"/>
    <mergeCell ref="U139:Y139"/>
    <mergeCell ref="A137:I137"/>
    <mergeCell ref="J137:L137"/>
    <mergeCell ref="M137:O137"/>
    <mergeCell ref="P137:T137"/>
    <mergeCell ref="U137:Y137"/>
    <mergeCell ref="Z137:AC137"/>
    <mergeCell ref="AD143:AG144"/>
    <mergeCell ref="AH143:AK144"/>
    <mergeCell ref="AL143:AO144"/>
    <mergeCell ref="AP143:AS144"/>
    <mergeCell ref="A144:I144"/>
    <mergeCell ref="A145:I145"/>
    <mergeCell ref="J145:L145"/>
    <mergeCell ref="M145:O145"/>
    <mergeCell ref="P145:T145"/>
    <mergeCell ref="U145:Y145"/>
    <mergeCell ref="AD142:AG142"/>
    <mergeCell ref="AH142:AK142"/>
    <mergeCell ref="AL142:AO142"/>
    <mergeCell ref="AP142:AS142"/>
    <mergeCell ref="A143:I143"/>
    <mergeCell ref="J143:L144"/>
    <mergeCell ref="M143:O144"/>
    <mergeCell ref="P143:T144"/>
    <mergeCell ref="U143:Y144"/>
    <mergeCell ref="Z143:AC144"/>
    <mergeCell ref="A142:I142"/>
    <mergeCell ref="J142:L142"/>
    <mergeCell ref="M142:O142"/>
    <mergeCell ref="P142:T142"/>
    <mergeCell ref="U142:Y142"/>
    <mergeCell ref="Z142:AC142"/>
    <mergeCell ref="Z146:AC146"/>
    <mergeCell ref="AD146:AG146"/>
    <mergeCell ref="AH146:AK146"/>
    <mergeCell ref="AL146:AO146"/>
    <mergeCell ref="AP146:AS146"/>
    <mergeCell ref="A147:I147"/>
    <mergeCell ref="J147:L147"/>
    <mergeCell ref="M147:O147"/>
    <mergeCell ref="P147:T147"/>
    <mergeCell ref="U147:Y147"/>
    <mergeCell ref="Z145:AC145"/>
    <mergeCell ref="AD145:AG145"/>
    <mergeCell ref="AH145:AK145"/>
    <mergeCell ref="AL145:AO145"/>
    <mergeCell ref="AP145:AS145"/>
    <mergeCell ref="A146:I146"/>
    <mergeCell ref="J146:L146"/>
    <mergeCell ref="M146:O146"/>
    <mergeCell ref="P146:T146"/>
    <mergeCell ref="U146:Y146"/>
    <mergeCell ref="Z148:AC148"/>
    <mergeCell ref="AD148:AG148"/>
    <mergeCell ref="AH148:AK148"/>
    <mergeCell ref="AL148:AO148"/>
    <mergeCell ref="AP148:AS148"/>
    <mergeCell ref="A149:I149"/>
    <mergeCell ref="J149:L149"/>
    <mergeCell ref="M149:O149"/>
    <mergeCell ref="P149:T149"/>
    <mergeCell ref="U149:Y149"/>
    <mergeCell ref="Z147:AC147"/>
    <mergeCell ref="AD147:AG147"/>
    <mergeCell ref="AH147:AK147"/>
    <mergeCell ref="AL147:AO147"/>
    <mergeCell ref="AP147:AS147"/>
    <mergeCell ref="A148:I148"/>
    <mergeCell ref="J148:L148"/>
    <mergeCell ref="M148:O148"/>
    <mergeCell ref="P148:T148"/>
    <mergeCell ref="U148:Y148"/>
    <mergeCell ref="Z150:AC150"/>
    <mergeCell ref="AD150:AG150"/>
    <mergeCell ref="AH150:AK150"/>
    <mergeCell ref="AL150:AO150"/>
    <mergeCell ref="AP150:AS150"/>
    <mergeCell ref="A151:I151"/>
    <mergeCell ref="J151:L152"/>
    <mergeCell ref="M151:O152"/>
    <mergeCell ref="P151:T152"/>
    <mergeCell ref="U151:Y152"/>
    <mergeCell ref="Z149:AC149"/>
    <mergeCell ref="AD149:AG149"/>
    <mergeCell ref="AH149:AK149"/>
    <mergeCell ref="AL149:AO149"/>
    <mergeCell ref="AP149:AS149"/>
    <mergeCell ref="A150:I150"/>
    <mergeCell ref="J150:L150"/>
    <mergeCell ref="M150:O150"/>
    <mergeCell ref="P150:T150"/>
    <mergeCell ref="U150:Y150"/>
    <mergeCell ref="AD153:AG153"/>
    <mergeCell ref="AH153:AK153"/>
    <mergeCell ref="AL153:AO153"/>
    <mergeCell ref="AP153:AS153"/>
    <mergeCell ref="A154:I154"/>
    <mergeCell ref="J154:L154"/>
    <mergeCell ref="M154:O154"/>
    <mergeCell ref="P154:T154"/>
    <mergeCell ref="U154:Y154"/>
    <mergeCell ref="Z154:AC154"/>
    <mergeCell ref="A153:I153"/>
    <mergeCell ref="J153:L153"/>
    <mergeCell ref="M153:O153"/>
    <mergeCell ref="P153:T153"/>
    <mergeCell ref="U153:Y153"/>
    <mergeCell ref="Z153:AC153"/>
    <mergeCell ref="Z151:AC152"/>
    <mergeCell ref="AD151:AG152"/>
    <mergeCell ref="AH151:AK152"/>
    <mergeCell ref="AL151:AO152"/>
    <mergeCell ref="AP151:AS152"/>
    <mergeCell ref="A152:I152"/>
    <mergeCell ref="AD155:AG156"/>
    <mergeCell ref="AH155:AK156"/>
    <mergeCell ref="AL155:AO156"/>
    <mergeCell ref="AP155:AS156"/>
    <mergeCell ref="A156:I156"/>
    <mergeCell ref="A157:I157"/>
    <mergeCell ref="J157:L158"/>
    <mergeCell ref="M157:O158"/>
    <mergeCell ref="P157:T158"/>
    <mergeCell ref="U157:Y158"/>
    <mergeCell ref="AD154:AG154"/>
    <mergeCell ref="AH154:AK154"/>
    <mergeCell ref="AL154:AO154"/>
    <mergeCell ref="AP154:AS154"/>
    <mergeCell ref="A155:I155"/>
    <mergeCell ref="J155:L156"/>
    <mergeCell ref="M155:O156"/>
    <mergeCell ref="P155:T156"/>
    <mergeCell ref="U155:Y156"/>
    <mergeCell ref="Z155:AC156"/>
    <mergeCell ref="AD159:AG160"/>
    <mergeCell ref="AH159:AK160"/>
    <mergeCell ref="AL159:AO160"/>
    <mergeCell ref="AP159:AS160"/>
    <mergeCell ref="A160:I160"/>
    <mergeCell ref="A161:I161"/>
    <mergeCell ref="J161:L161"/>
    <mergeCell ref="M161:O161"/>
    <mergeCell ref="P161:T161"/>
    <mergeCell ref="U161:Y161"/>
    <mergeCell ref="A159:I159"/>
    <mergeCell ref="J159:L160"/>
    <mergeCell ref="M159:O160"/>
    <mergeCell ref="P159:T160"/>
    <mergeCell ref="U159:Y160"/>
    <mergeCell ref="Z159:AC160"/>
    <mergeCell ref="Z157:AC158"/>
    <mergeCell ref="AD157:AG158"/>
    <mergeCell ref="AH157:AK158"/>
    <mergeCell ref="AL157:AO158"/>
    <mergeCell ref="AP157:AS158"/>
    <mergeCell ref="A158:I158"/>
    <mergeCell ref="Z162:AC162"/>
    <mergeCell ref="AD162:AG162"/>
    <mergeCell ref="AH162:AK162"/>
    <mergeCell ref="AL162:AO162"/>
    <mergeCell ref="AP162:AS162"/>
    <mergeCell ref="A163:I163"/>
    <mergeCell ref="J163:L163"/>
    <mergeCell ref="M163:O163"/>
    <mergeCell ref="P163:T163"/>
    <mergeCell ref="U163:Y163"/>
    <mergeCell ref="Z161:AC161"/>
    <mergeCell ref="AD161:AG161"/>
    <mergeCell ref="AH161:AK161"/>
    <mergeCell ref="AL161:AO161"/>
    <mergeCell ref="AP161:AS161"/>
    <mergeCell ref="A162:I162"/>
    <mergeCell ref="J162:L162"/>
    <mergeCell ref="M162:O162"/>
    <mergeCell ref="P162:T162"/>
    <mergeCell ref="U162:Y162"/>
    <mergeCell ref="Z164:AC164"/>
    <mergeCell ref="AD164:AG164"/>
    <mergeCell ref="AH164:AK164"/>
    <mergeCell ref="AL164:AO164"/>
    <mergeCell ref="AP164:AS164"/>
    <mergeCell ref="A165:I165"/>
    <mergeCell ref="J165:L166"/>
    <mergeCell ref="M165:O166"/>
    <mergeCell ref="P165:T166"/>
    <mergeCell ref="U165:Y166"/>
    <mergeCell ref="Z163:AC163"/>
    <mergeCell ref="AD163:AG163"/>
    <mergeCell ref="AH163:AK163"/>
    <mergeCell ref="AL163:AO163"/>
    <mergeCell ref="AP163:AS163"/>
    <mergeCell ref="A164:I164"/>
    <mergeCell ref="J164:L164"/>
    <mergeCell ref="M164:O164"/>
    <mergeCell ref="P164:T164"/>
    <mergeCell ref="U164:Y164"/>
    <mergeCell ref="AD167:AG167"/>
    <mergeCell ref="AH167:AK167"/>
    <mergeCell ref="AL167:AO167"/>
    <mergeCell ref="AP167:AS167"/>
    <mergeCell ref="A168:I168"/>
    <mergeCell ref="J168:L168"/>
    <mergeCell ref="M168:O168"/>
    <mergeCell ref="P168:T168"/>
    <mergeCell ref="U168:Y168"/>
    <mergeCell ref="Z168:AC168"/>
    <mergeCell ref="A167:I167"/>
    <mergeCell ref="J167:L167"/>
    <mergeCell ref="M167:O167"/>
    <mergeCell ref="P167:T167"/>
    <mergeCell ref="U167:Y167"/>
    <mergeCell ref="Z167:AC167"/>
    <mergeCell ref="Z165:AC166"/>
    <mergeCell ref="AD165:AG166"/>
    <mergeCell ref="AH165:AK166"/>
    <mergeCell ref="AL165:AO166"/>
    <mergeCell ref="AP165:AS166"/>
    <mergeCell ref="A166:I166"/>
    <mergeCell ref="AD169:AG169"/>
    <mergeCell ref="AH169:AK169"/>
    <mergeCell ref="AL169:AO169"/>
    <mergeCell ref="AP169:AS169"/>
    <mergeCell ref="A170:I170"/>
    <mergeCell ref="J170:L171"/>
    <mergeCell ref="M170:O171"/>
    <mergeCell ref="P170:T171"/>
    <mergeCell ref="U170:Y171"/>
    <mergeCell ref="Z170:AC171"/>
    <mergeCell ref="AD168:AG168"/>
    <mergeCell ref="AH168:AK168"/>
    <mergeCell ref="AL168:AO168"/>
    <mergeCell ref="AP168:AS168"/>
    <mergeCell ref="A169:I169"/>
    <mergeCell ref="J169:L169"/>
    <mergeCell ref="M169:O169"/>
    <mergeCell ref="P169:T169"/>
    <mergeCell ref="U169:Y169"/>
    <mergeCell ref="Z169:AC169"/>
    <mergeCell ref="Z172:AC172"/>
    <mergeCell ref="AD172:AG172"/>
    <mergeCell ref="AH172:AK172"/>
    <mergeCell ref="AL172:AO172"/>
    <mergeCell ref="AP172:AS172"/>
    <mergeCell ref="A173:I173"/>
    <mergeCell ref="J173:L174"/>
    <mergeCell ref="M173:O174"/>
    <mergeCell ref="P173:T174"/>
    <mergeCell ref="U173:Y174"/>
    <mergeCell ref="AD170:AG171"/>
    <mergeCell ref="AH170:AK171"/>
    <mergeCell ref="AL170:AO171"/>
    <mergeCell ref="AP170:AS171"/>
    <mergeCell ref="A171:I171"/>
    <mergeCell ref="A172:I172"/>
    <mergeCell ref="J172:L172"/>
    <mergeCell ref="M172:O172"/>
    <mergeCell ref="P172:T172"/>
    <mergeCell ref="U172:Y172"/>
    <mergeCell ref="AD175:AG175"/>
    <mergeCell ref="AH175:AK175"/>
    <mergeCell ref="AL175:AO175"/>
    <mergeCell ref="AP175:AS175"/>
    <mergeCell ref="A176:I176"/>
    <mergeCell ref="J176:L176"/>
    <mergeCell ref="M176:O176"/>
    <mergeCell ref="P176:T176"/>
    <mergeCell ref="U176:Y176"/>
    <mergeCell ref="Z176:AC176"/>
    <mergeCell ref="A175:I175"/>
    <mergeCell ref="J175:L175"/>
    <mergeCell ref="M175:O175"/>
    <mergeCell ref="P175:T175"/>
    <mergeCell ref="U175:Y175"/>
    <mergeCell ref="Z175:AC175"/>
    <mergeCell ref="Z173:AC174"/>
    <mergeCell ref="AD173:AG174"/>
    <mergeCell ref="AH173:AK174"/>
    <mergeCell ref="AL173:AO174"/>
    <mergeCell ref="AP173:AS174"/>
    <mergeCell ref="A174:I174"/>
    <mergeCell ref="AD177:AG177"/>
    <mergeCell ref="AH177:AK177"/>
    <mergeCell ref="AL177:AO177"/>
    <mergeCell ref="AP177:AS177"/>
    <mergeCell ref="A178:I178"/>
    <mergeCell ref="J178:L179"/>
    <mergeCell ref="M178:O179"/>
    <mergeCell ref="P178:T179"/>
    <mergeCell ref="U178:Y179"/>
    <mergeCell ref="Z178:AC179"/>
    <mergeCell ref="AD176:AG176"/>
    <mergeCell ref="AH176:AK176"/>
    <mergeCell ref="AL176:AO176"/>
    <mergeCell ref="AP176:AS176"/>
    <mergeCell ref="A177:I177"/>
    <mergeCell ref="J177:L177"/>
    <mergeCell ref="M177:O177"/>
    <mergeCell ref="P177:T177"/>
    <mergeCell ref="U177:Y177"/>
    <mergeCell ref="Z177:AC177"/>
    <mergeCell ref="Z180:AC180"/>
    <mergeCell ref="AD180:AG180"/>
    <mergeCell ref="AH180:AK180"/>
    <mergeCell ref="AL180:AO180"/>
    <mergeCell ref="AP180:AS180"/>
    <mergeCell ref="A181:I181"/>
    <mergeCell ref="J181:L181"/>
    <mergeCell ref="M181:O181"/>
    <mergeCell ref="P181:T181"/>
    <mergeCell ref="U181:Y181"/>
    <mergeCell ref="AD178:AG179"/>
    <mergeCell ref="AH178:AK179"/>
    <mergeCell ref="AL178:AO179"/>
    <mergeCell ref="AP178:AS179"/>
    <mergeCell ref="A179:I179"/>
    <mergeCell ref="A180:I180"/>
    <mergeCell ref="J180:L180"/>
    <mergeCell ref="M180:O180"/>
    <mergeCell ref="P180:T180"/>
    <mergeCell ref="U180:Y180"/>
    <mergeCell ref="U183:AS183"/>
    <mergeCell ref="U184:Y185"/>
    <mergeCell ref="Z184:AC185"/>
    <mergeCell ref="AD184:AG185"/>
    <mergeCell ref="AH184:AK185"/>
    <mergeCell ref="AL184:AS184"/>
    <mergeCell ref="AL185:AO185"/>
    <mergeCell ref="AP185:AS185"/>
    <mergeCell ref="Z181:AC181"/>
    <mergeCell ref="AD181:AG181"/>
    <mergeCell ref="AH181:AK181"/>
    <mergeCell ref="AL181:AO181"/>
    <mergeCell ref="AP181:AS181"/>
    <mergeCell ref="A182:I185"/>
    <mergeCell ref="J182:L185"/>
    <mergeCell ref="M182:O185"/>
    <mergeCell ref="P182:AS182"/>
    <mergeCell ref="P183:T185"/>
    <mergeCell ref="Z189:AC190"/>
    <mergeCell ref="AD189:AG190"/>
    <mergeCell ref="AH189:AK190"/>
    <mergeCell ref="AL189:AO190"/>
    <mergeCell ref="AP189:AS190"/>
    <mergeCell ref="A190:I190"/>
    <mergeCell ref="Z188:AC188"/>
    <mergeCell ref="AD188:AG188"/>
    <mergeCell ref="AH188:AK188"/>
    <mergeCell ref="AL188:AO188"/>
    <mergeCell ref="AP188:AS188"/>
    <mergeCell ref="A189:I189"/>
    <mergeCell ref="J189:L190"/>
    <mergeCell ref="M189:O190"/>
    <mergeCell ref="P189:T190"/>
    <mergeCell ref="U189:Y190"/>
    <mergeCell ref="AD186:AG186"/>
    <mergeCell ref="AH186:AK186"/>
    <mergeCell ref="AL186:AO186"/>
    <mergeCell ref="AP186:AS186"/>
    <mergeCell ref="A187:AS187"/>
    <mergeCell ref="A188:I188"/>
    <mergeCell ref="J188:L188"/>
    <mergeCell ref="M188:O188"/>
    <mergeCell ref="P188:T188"/>
    <mergeCell ref="U188:Y188"/>
    <mergeCell ref="A186:I186"/>
    <mergeCell ref="J186:L186"/>
    <mergeCell ref="M186:O186"/>
    <mergeCell ref="P186:T186"/>
    <mergeCell ref="U186:Y186"/>
    <mergeCell ref="Z186:AC186"/>
    <mergeCell ref="Z192:AC192"/>
    <mergeCell ref="AD192:AG192"/>
    <mergeCell ref="AH192:AK192"/>
    <mergeCell ref="AL192:AO192"/>
    <mergeCell ref="AP192:AS192"/>
    <mergeCell ref="A193:I193"/>
    <mergeCell ref="J193:L193"/>
    <mergeCell ref="M193:O193"/>
    <mergeCell ref="P193:T193"/>
    <mergeCell ref="U193:Y193"/>
    <mergeCell ref="A192:I192"/>
    <mergeCell ref="J192:L192"/>
    <mergeCell ref="M192:O192"/>
    <mergeCell ref="P192:T192"/>
    <mergeCell ref="U192:Y192"/>
    <mergeCell ref="AD191:AG191"/>
    <mergeCell ref="AH191:AK191"/>
    <mergeCell ref="AL191:AO191"/>
    <mergeCell ref="AP191:AS191"/>
    <mergeCell ref="A191:I191"/>
    <mergeCell ref="J191:L191"/>
    <mergeCell ref="M191:O191"/>
    <mergeCell ref="P191:T191"/>
    <mergeCell ref="U191:Y191"/>
    <mergeCell ref="Z191:AC191"/>
    <mergeCell ref="Z194:AC194"/>
    <mergeCell ref="AD194:AG194"/>
    <mergeCell ref="AH194:AK194"/>
    <mergeCell ref="AL194:AO194"/>
    <mergeCell ref="AP194:AS194"/>
    <mergeCell ref="A195:I195"/>
    <mergeCell ref="J195:L195"/>
    <mergeCell ref="M195:O195"/>
    <mergeCell ref="P195:T195"/>
    <mergeCell ref="U195:Y195"/>
    <mergeCell ref="Z193:AC193"/>
    <mergeCell ref="AD193:AG193"/>
    <mergeCell ref="AH193:AK193"/>
    <mergeCell ref="AL193:AO193"/>
    <mergeCell ref="AP193:AS193"/>
    <mergeCell ref="A194:I194"/>
    <mergeCell ref="J194:L194"/>
    <mergeCell ref="M194:O194"/>
    <mergeCell ref="P194:T194"/>
    <mergeCell ref="U194:Y194"/>
    <mergeCell ref="Z196:AC196"/>
    <mergeCell ref="AD196:AG196"/>
    <mergeCell ref="AH196:AK196"/>
    <mergeCell ref="AL196:AO196"/>
    <mergeCell ref="AP196:AS196"/>
    <mergeCell ref="A197:I197"/>
    <mergeCell ref="J197:L198"/>
    <mergeCell ref="M197:O198"/>
    <mergeCell ref="P197:T198"/>
    <mergeCell ref="U197:Y198"/>
    <mergeCell ref="Z195:AC195"/>
    <mergeCell ref="AD195:AG195"/>
    <mergeCell ref="AH195:AK195"/>
    <mergeCell ref="AL195:AO195"/>
    <mergeCell ref="AP195:AS195"/>
    <mergeCell ref="A196:I196"/>
    <mergeCell ref="J196:L196"/>
    <mergeCell ref="M196:O196"/>
    <mergeCell ref="P196:T196"/>
    <mergeCell ref="U196:Y196"/>
    <mergeCell ref="AD199:AG199"/>
    <mergeCell ref="AH199:AK199"/>
    <mergeCell ref="AL199:AO199"/>
    <mergeCell ref="AP199:AS199"/>
    <mergeCell ref="A200:I200"/>
    <mergeCell ref="J200:L200"/>
    <mergeCell ref="M200:O200"/>
    <mergeCell ref="P200:T200"/>
    <mergeCell ref="U200:Y200"/>
    <mergeCell ref="Z200:AC200"/>
    <mergeCell ref="A199:I199"/>
    <mergeCell ref="J199:L199"/>
    <mergeCell ref="M199:O199"/>
    <mergeCell ref="P199:T199"/>
    <mergeCell ref="U199:Y199"/>
    <mergeCell ref="Z199:AC199"/>
    <mergeCell ref="Z197:AC198"/>
    <mergeCell ref="AD197:AG198"/>
    <mergeCell ref="AH197:AK198"/>
    <mergeCell ref="AL197:AO198"/>
    <mergeCell ref="AP197:AS198"/>
    <mergeCell ref="A198:I198"/>
    <mergeCell ref="AD201:AG202"/>
    <mergeCell ref="AH201:AK202"/>
    <mergeCell ref="AL201:AO202"/>
    <mergeCell ref="AP201:AS202"/>
    <mergeCell ref="A202:I202"/>
    <mergeCell ref="A203:I203"/>
    <mergeCell ref="J203:L204"/>
    <mergeCell ref="M203:O204"/>
    <mergeCell ref="P203:T204"/>
    <mergeCell ref="U203:Y204"/>
    <mergeCell ref="AD200:AG200"/>
    <mergeCell ref="AH200:AK200"/>
    <mergeCell ref="AL200:AO200"/>
    <mergeCell ref="AP200:AS200"/>
    <mergeCell ref="A201:I201"/>
    <mergeCell ref="J201:L202"/>
    <mergeCell ref="M201:O202"/>
    <mergeCell ref="P201:T202"/>
    <mergeCell ref="U201:Y202"/>
    <mergeCell ref="Z201:AC202"/>
    <mergeCell ref="AD205:AG206"/>
    <mergeCell ref="AH205:AK206"/>
    <mergeCell ref="AL205:AO206"/>
    <mergeCell ref="AP205:AS206"/>
    <mergeCell ref="A206:I206"/>
    <mergeCell ref="A207:I207"/>
    <mergeCell ref="J207:L207"/>
    <mergeCell ref="M207:O207"/>
    <mergeCell ref="P207:T207"/>
    <mergeCell ref="U207:Y207"/>
    <mergeCell ref="A205:I205"/>
    <mergeCell ref="J205:L206"/>
    <mergeCell ref="M205:O206"/>
    <mergeCell ref="P205:T206"/>
    <mergeCell ref="U205:Y206"/>
    <mergeCell ref="Z205:AC206"/>
    <mergeCell ref="Z203:AC204"/>
    <mergeCell ref="AD203:AG204"/>
    <mergeCell ref="AH203:AK204"/>
    <mergeCell ref="AL203:AO204"/>
    <mergeCell ref="AP203:AS204"/>
    <mergeCell ref="A204:I204"/>
    <mergeCell ref="Z208:AC208"/>
    <mergeCell ref="AD208:AG208"/>
    <mergeCell ref="AH208:AK208"/>
    <mergeCell ref="AL208:AO208"/>
    <mergeCell ref="AP208:AS208"/>
    <mergeCell ref="A209:I209"/>
    <mergeCell ref="J209:L209"/>
    <mergeCell ref="M209:O209"/>
    <mergeCell ref="P209:T209"/>
    <mergeCell ref="U209:Y209"/>
    <mergeCell ref="Z207:AC207"/>
    <mergeCell ref="AD207:AG207"/>
    <mergeCell ref="AH207:AK207"/>
    <mergeCell ref="AL207:AO207"/>
    <mergeCell ref="AP207:AS207"/>
    <mergeCell ref="A208:I208"/>
    <mergeCell ref="J208:L208"/>
    <mergeCell ref="M208:O208"/>
    <mergeCell ref="P208:T208"/>
    <mergeCell ref="U208:Y208"/>
    <mergeCell ref="Z210:AC210"/>
    <mergeCell ref="AD210:AG210"/>
    <mergeCell ref="AH210:AK210"/>
    <mergeCell ref="AL210:AO210"/>
    <mergeCell ref="AP210:AS210"/>
    <mergeCell ref="A211:I211"/>
    <mergeCell ref="J211:L212"/>
    <mergeCell ref="M211:O212"/>
    <mergeCell ref="P211:T212"/>
    <mergeCell ref="U211:Y212"/>
    <mergeCell ref="Z209:AC209"/>
    <mergeCell ref="AD209:AG209"/>
    <mergeCell ref="AH209:AK209"/>
    <mergeCell ref="AL209:AO209"/>
    <mergeCell ref="AP209:AS209"/>
    <mergeCell ref="A210:I210"/>
    <mergeCell ref="J210:L210"/>
    <mergeCell ref="M210:O210"/>
    <mergeCell ref="P210:T210"/>
    <mergeCell ref="U210:Y210"/>
    <mergeCell ref="AD214:AG214"/>
    <mergeCell ref="AH214:AK214"/>
    <mergeCell ref="AL214:AO214"/>
    <mergeCell ref="AP214:AS214"/>
    <mergeCell ref="A215:I215"/>
    <mergeCell ref="J215:L215"/>
    <mergeCell ref="M215:O215"/>
    <mergeCell ref="P215:T215"/>
    <mergeCell ref="U215:Y215"/>
    <mergeCell ref="Z215:AC215"/>
    <mergeCell ref="A214:I214"/>
    <mergeCell ref="J214:L214"/>
    <mergeCell ref="M214:O214"/>
    <mergeCell ref="P214:T214"/>
    <mergeCell ref="U214:Y214"/>
    <mergeCell ref="Z214:AC214"/>
    <mergeCell ref="Z211:AC212"/>
    <mergeCell ref="AD211:AG212"/>
    <mergeCell ref="AH211:AK212"/>
    <mergeCell ref="AL211:AO212"/>
    <mergeCell ref="AP211:AS212"/>
    <mergeCell ref="A212:I212"/>
    <mergeCell ref="A213:I213"/>
    <mergeCell ref="J213:L213"/>
    <mergeCell ref="M213:O213"/>
    <mergeCell ref="P213:T213"/>
    <mergeCell ref="U213:Y213"/>
    <mergeCell ref="Z213:AC213"/>
    <mergeCell ref="AD213:AG213"/>
    <mergeCell ref="AH213:AK213"/>
    <mergeCell ref="AL213:AO213"/>
    <mergeCell ref="AP213:AS213"/>
    <mergeCell ref="AP225:AS225"/>
    <mergeCell ref="A226:I226"/>
    <mergeCell ref="J226:L227"/>
    <mergeCell ref="M226:O227"/>
    <mergeCell ref="P226:T227"/>
    <mergeCell ref="U226:Y227"/>
    <mergeCell ref="Z226:AC227"/>
    <mergeCell ref="AD215:AG215"/>
    <mergeCell ref="AH215:AK215"/>
    <mergeCell ref="AL215:AO215"/>
    <mergeCell ref="AP215:AS215"/>
    <mergeCell ref="A225:I225"/>
    <mergeCell ref="J225:L225"/>
    <mergeCell ref="M225:O225"/>
    <mergeCell ref="P225:T225"/>
    <mergeCell ref="U225:Y225"/>
    <mergeCell ref="Z225:AC225"/>
    <mergeCell ref="Z216:AC216"/>
    <mergeCell ref="AD216:AG216"/>
    <mergeCell ref="AH216:AK216"/>
    <mergeCell ref="AL216:AO216"/>
    <mergeCell ref="AP216:AS216"/>
    <mergeCell ref="A217:I217"/>
    <mergeCell ref="J217:L218"/>
    <mergeCell ref="M217:O218"/>
    <mergeCell ref="P217:T218"/>
    <mergeCell ref="U217:Y218"/>
    <mergeCell ref="AD226:AG227"/>
    <mergeCell ref="AH226:AK227"/>
    <mergeCell ref="A216:I216"/>
    <mergeCell ref="J216:L216"/>
    <mergeCell ref="M216:O216"/>
    <mergeCell ref="P216:T216"/>
    <mergeCell ref="U216:Y216"/>
    <mergeCell ref="AD219:AG219"/>
    <mergeCell ref="AH219:AK219"/>
    <mergeCell ref="AL219:AO219"/>
    <mergeCell ref="AP219:AS219"/>
    <mergeCell ref="A220:I220"/>
    <mergeCell ref="J220:L220"/>
    <mergeCell ref="M220:O220"/>
    <mergeCell ref="P220:T220"/>
    <mergeCell ref="U220:Y220"/>
    <mergeCell ref="Z220:AC220"/>
    <mergeCell ref="A219:I219"/>
    <mergeCell ref="J219:L219"/>
    <mergeCell ref="M219:O219"/>
    <mergeCell ref="P219:T219"/>
    <mergeCell ref="U219:Y219"/>
    <mergeCell ref="Z219:AC219"/>
    <mergeCell ref="Z217:AC218"/>
    <mergeCell ref="AD217:AG218"/>
    <mergeCell ref="AH217:AK218"/>
    <mergeCell ref="AL217:AO218"/>
    <mergeCell ref="AP217:AS218"/>
    <mergeCell ref="A218:I218"/>
    <mergeCell ref="AL222:AO222"/>
    <mergeCell ref="AP222:AS222"/>
    <mergeCell ref="A223:I223"/>
    <mergeCell ref="J223:L224"/>
    <mergeCell ref="M223:O224"/>
    <mergeCell ref="P223:T224"/>
    <mergeCell ref="U223:Y224"/>
    <mergeCell ref="Z223:AC224"/>
    <mergeCell ref="AD220:AG220"/>
    <mergeCell ref="AH220:AK220"/>
    <mergeCell ref="AL220:AO220"/>
    <mergeCell ref="AP220:AS220"/>
    <mergeCell ref="A222:I222"/>
    <mergeCell ref="J222:L222"/>
    <mergeCell ref="M222:O222"/>
    <mergeCell ref="P222:T222"/>
    <mergeCell ref="U222:Y222"/>
    <mergeCell ref="Z222:AC222"/>
    <mergeCell ref="A221:I221"/>
    <mergeCell ref="J221:L221"/>
    <mergeCell ref="M221:O221"/>
    <mergeCell ref="P221:T221"/>
    <mergeCell ref="U221:Y221"/>
    <mergeCell ref="Z221:AC221"/>
    <mergeCell ref="AD221:AG221"/>
    <mergeCell ref="AH221:AK221"/>
    <mergeCell ref="AL221:AO221"/>
    <mergeCell ref="AP221:AS221"/>
    <mergeCell ref="AD222:AG222"/>
    <mergeCell ref="AH222:AK222"/>
    <mergeCell ref="Z229:AC229"/>
    <mergeCell ref="AD229:AG229"/>
    <mergeCell ref="AH229:AK229"/>
    <mergeCell ref="AL229:AO229"/>
    <mergeCell ref="AP229:AS229"/>
    <mergeCell ref="AN231:AS231"/>
    <mergeCell ref="Z228:AC228"/>
    <mergeCell ref="AD228:AG228"/>
    <mergeCell ref="AH228:AK228"/>
    <mergeCell ref="AL228:AO228"/>
    <mergeCell ref="AP228:AS228"/>
    <mergeCell ref="A229:I229"/>
    <mergeCell ref="J229:L229"/>
    <mergeCell ref="M229:O229"/>
    <mergeCell ref="P229:T229"/>
    <mergeCell ref="U229:Y229"/>
    <mergeCell ref="AD223:AG224"/>
    <mergeCell ref="AH223:AK224"/>
    <mergeCell ref="AL223:AO224"/>
    <mergeCell ref="AP223:AS224"/>
    <mergeCell ref="A224:I224"/>
    <mergeCell ref="A228:I228"/>
    <mergeCell ref="J228:L228"/>
    <mergeCell ref="M228:O228"/>
    <mergeCell ref="P228:T228"/>
    <mergeCell ref="U228:Y228"/>
    <mergeCell ref="AL226:AO227"/>
    <mergeCell ref="AP226:AS227"/>
    <mergeCell ref="A227:I227"/>
    <mergeCell ref="AD225:AG225"/>
    <mergeCell ref="AH225:AK225"/>
    <mergeCell ref="AL225:AO225"/>
    <mergeCell ref="AH238:AS238"/>
    <mergeCell ref="J239:M239"/>
    <mergeCell ref="N239:Q239"/>
    <mergeCell ref="R239:U239"/>
    <mergeCell ref="V239:Y239"/>
    <mergeCell ref="Z239:AC239"/>
    <mergeCell ref="AD239:AG239"/>
    <mergeCell ref="AH239:AK239"/>
    <mergeCell ref="AL239:AO239"/>
    <mergeCell ref="AP239:AS239"/>
    <mergeCell ref="A232:AS232"/>
    <mergeCell ref="A233:AS233"/>
    <mergeCell ref="A234:AS234"/>
    <mergeCell ref="A236:D239"/>
    <mergeCell ref="E236:F239"/>
    <mergeCell ref="G236:I239"/>
    <mergeCell ref="J236:AS236"/>
    <mergeCell ref="J237:U238"/>
    <mergeCell ref="V237:AS237"/>
    <mergeCell ref="V238:AG238"/>
    <mergeCell ref="AD241:AG241"/>
    <mergeCell ref="AH241:AK241"/>
    <mergeCell ref="AL241:AO241"/>
    <mergeCell ref="AP241:AS241"/>
    <mergeCell ref="A242:D242"/>
    <mergeCell ref="E242:F243"/>
    <mergeCell ref="G242:I243"/>
    <mergeCell ref="J242:M243"/>
    <mergeCell ref="N242:Q243"/>
    <mergeCell ref="R242:U243"/>
    <mergeCell ref="AT240:AY240"/>
    <mergeCell ref="AZ240:BB240"/>
    <mergeCell ref="A241:D241"/>
    <mergeCell ref="E241:F241"/>
    <mergeCell ref="G241:I241"/>
    <mergeCell ref="J241:M241"/>
    <mergeCell ref="N241:Q241"/>
    <mergeCell ref="R241:U241"/>
    <mergeCell ref="V241:Y241"/>
    <mergeCell ref="Z241:AC241"/>
    <mergeCell ref="V240:Y240"/>
    <mergeCell ref="Z240:AC240"/>
    <mergeCell ref="AD240:AG240"/>
    <mergeCell ref="AH240:AK240"/>
    <mergeCell ref="AL240:AO240"/>
    <mergeCell ref="AP240:AS240"/>
    <mergeCell ref="A240:D240"/>
    <mergeCell ref="E240:F240"/>
    <mergeCell ref="G240:I240"/>
    <mergeCell ref="J240:M240"/>
    <mergeCell ref="N240:Q240"/>
    <mergeCell ref="R240:U240"/>
    <mergeCell ref="AP244:AS244"/>
    <mergeCell ref="A245:D245"/>
    <mergeCell ref="E245:F245"/>
    <mergeCell ref="G245:I245"/>
    <mergeCell ref="J245:M245"/>
    <mergeCell ref="N245:Q245"/>
    <mergeCell ref="R245:U245"/>
    <mergeCell ref="V245:Y245"/>
    <mergeCell ref="Z245:AC245"/>
    <mergeCell ref="AD245:AG245"/>
    <mergeCell ref="R244:U244"/>
    <mergeCell ref="V244:Y244"/>
    <mergeCell ref="Z244:AC244"/>
    <mergeCell ref="AD244:AG244"/>
    <mergeCell ref="AH244:AK244"/>
    <mergeCell ref="AL244:AO244"/>
    <mergeCell ref="A243:D243"/>
    <mergeCell ref="A244:D244"/>
    <mergeCell ref="E244:F244"/>
    <mergeCell ref="G244:I244"/>
    <mergeCell ref="J244:M244"/>
    <mergeCell ref="N244:Q244"/>
    <mergeCell ref="V242:Y243"/>
    <mergeCell ref="Z242:AC243"/>
    <mergeCell ref="AD242:AG243"/>
    <mergeCell ref="AH242:AK243"/>
    <mergeCell ref="AL242:AO243"/>
    <mergeCell ref="AP242:AS243"/>
    <mergeCell ref="A249:AS249"/>
    <mergeCell ref="A250:AS250"/>
    <mergeCell ref="A251:AS251"/>
    <mergeCell ref="A252:AS252"/>
    <mergeCell ref="A254:AC254"/>
    <mergeCell ref="AD254:AG254"/>
    <mergeCell ref="AH254:AR254"/>
    <mergeCell ref="Z246:AC246"/>
    <mergeCell ref="AD246:AG246"/>
    <mergeCell ref="AH246:AK246"/>
    <mergeCell ref="AL246:AO246"/>
    <mergeCell ref="AP246:AS246"/>
    <mergeCell ref="AN248:AS248"/>
    <mergeCell ref="AH245:AK245"/>
    <mergeCell ref="AL245:AO245"/>
    <mergeCell ref="AP245:AS245"/>
    <mergeCell ref="A246:D246"/>
    <mergeCell ref="E246:F246"/>
    <mergeCell ref="G246:I246"/>
    <mergeCell ref="J246:M246"/>
    <mergeCell ref="N246:Q246"/>
    <mergeCell ref="R246:U246"/>
    <mergeCell ref="V246:Y246"/>
    <mergeCell ref="A259:AC259"/>
    <mergeCell ref="AD259:AG259"/>
    <mergeCell ref="AH259:AR259"/>
    <mergeCell ref="A260:AC260"/>
    <mergeCell ref="AD260:AG260"/>
    <mergeCell ref="AH260:AR260"/>
    <mergeCell ref="A257:AC257"/>
    <mergeCell ref="AD257:AG257"/>
    <mergeCell ref="AH257:AR257"/>
    <mergeCell ref="A258:AC258"/>
    <mergeCell ref="AD258:AG258"/>
    <mergeCell ref="AH258:AR258"/>
    <mergeCell ref="A255:AC255"/>
    <mergeCell ref="AD255:AG255"/>
    <mergeCell ref="AH255:AR255"/>
    <mergeCell ref="A256:AC256"/>
    <mergeCell ref="AD256:AG256"/>
    <mergeCell ref="AH256:AR256"/>
    <mergeCell ref="R276:S276"/>
    <mergeCell ref="A269:AC269"/>
    <mergeCell ref="AD269:AG269"/>
    <mergeCell ref="AH269:AR269"/>
    <mergeCell ref="A270:AC270"/>
    <mergeCell ref="AD270:AG270"/>
    <mergeCell ref="AH270:AR270"/>
    <mergeCell ref="A267:AC267"/>
    <mergeCell ref="AD267:AG267"/>
    <mergeCell ref="AH267:AR267"/>
    <mergeCell ref="A268:AC268"/>
    <mergeCell ref="AD268:AG268"/>
    <mergeCell ref="AH268:AR268"/>
    <mergeCell ref="A261:AC261"/>
    <mergeCell ref="AD261:AG261"/>
    <mergeCell ref="AH261:AR261"/>
    <mergeCell ref="AN263:AS263"/>
    <mergeCell ref="A264:AS264"/>
    <mergeCell ref="A266:AC266"/>
    <mergeCell ref="AD266:AG266"/>
    <mergeCell ref="AH266:AR266"/>
  </mergeCells>
  <printOptions horizontalCentered="1"/>
  <pageMargins left="0.23622047244094491" right="0.23622047244094491" top="0.15748031496062992" bottom="0.15748031496062992" header="0" footer="0"/>
  <pageSetup paperSize="9" scale="70" fitToHeight="0" orientation="portrait" r:id="rId1"/>
  <headerFooter differentFirst="1" alignWithMargins="0">
    <oddFooter>&amp;R4</oddFooter>
  </headerFooter>
  <rowBreaks count="3" manualBreakCount="3">
    <brk id="132" max="44" man="1"/>
    <brk id="181" max="44" man="1"/>
    <brk id="229" max="4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M286"/>
  <sheetViews>
    <sheetView view="pageBreakPreview" topLeftCell="A232" zoomScale="90" zoomScaleNormal="100" zoomScaleSheetLayoutView="90" workbookViewId="0">
      <selection activeCell="A233" sqref="A233:AS233"/>
    </sheetView>
  </sheetViews>
  <sheetFormatPr defaultRowHeight="12.75"/>
  <cols>
    <col min="1" max="3" width="2.85546875" style="3" customWidth="1"/>
    <col min="4" max="4" width="15.7109375" style="3" customWidth="1"/>
    <col min="5" max="9" width="2.85546875" style="3" customWidth="1"/>
    <col min="10" max="44" width="2.85546875" style="188" customWidth="1"/>
    <col min="45" max="45" width="2.85546875" style="203" customWidth="1"/>
    <col min="46" max="46" width="11.140625" style="3" bestFit="1" customWidth="1"/>
    <col min="47" max="47" width="12.28515625" style="197" customWidth="1"/>
    <col min="48" max="48" width="12.85546875" style="3" customWidth="1"/>
    <col min="49" max="52" width="4.85546875" style="3" bestFit="1" customWidth="1"/>
    <col min="53" max="54" width="9.140625" style="3"/>
    <col min="55" max="56" width="13.28515625" style="3" customWidth="1"/>
    <col min="57" max="57" width="12.5703125" style="3" customWidth="1"/>
    <col min="58" max="58" width="9.140625" style="3"/>
    <col min="59" max="59" width="10.140625" style="3" customWidth="1"/>
    <col min="60" max="62" width="9.140625" style="3"/>
    <col min="63" max="63" width="13.5703125" style="3" customWidth="1"/>
    <col min="64" max="16384" width="9.140625" style="3"/>
  </cols>
  <sheetData>
    <row r="1" spans="1:45" hidden="1">
      <c r="AS1" s="203" t="s">
        <v>3</v>
      </c>
    </row>
    <row r="2" spans="1:45" hidden="1">
      <c r="AG2" s="728"/>
      <c r="AH2" s="728"/>
      <c r="AI2" s="728"/>
      <c r="AJ2" s="728"/>
      <c r="AK2" s="728"/>
      <c r="AL2" s="728"/>
      <c r="AM2" s="728"/>
      <c r="AN2" s="728"/>
      <c r="AO2" s="728"/>
      <c r="AP2" s="728"/>
      <c r="AQ2" s="728"/>
      <c r="AR2" s="728"/>
      <c r="AS2" s="728"/>
    </row>
    <row r="3" spans="1:45" ht="46.5" hidden="1" customHeight="1">
      <c r="AG3" s="729" t="s">
        <v>329</v>
      </c>
      <c r="AH3" s="729"/>
      <c r="AI3" s="729"/>
      <c r="AJ3" s="729"/>
      <c r="AK3" s="729"/>
      <c r="AL3" s="729"/>
      <c r="AM3" s="729"/>
      <c r="AN3" s="729"/>
      <c r="AO3" s="729"/>
      <c r="AP3" s="729"/>
      <c r="AQ3" s="729"/>
      <c r="AR3" s="729"/>
      <c r="AS3" s="729"/>
    </row>
    <row r="4" spans="1:45" hidden="1">
      <c r="AG4" s="196"/>
      <c r="AH4" s="196"/>
      <c r="AI4" s="196"/>
      <c r="AJ4" s="692"/>
      <c r="AK4" s="692"/>
      <c r="AL4" s="692"/>
      <c r="AM4" s="692"/>
      <c r="AN4" s="692"/>
      <c r="AO4" s="692"/>
      <c r="AP4" s="692"/>
      <c r="AQ4" s="692"/>
      <c r="AR4" s="692"/>
      <c r="AS4" s="692"/>
    </row>
    <row r="5" spans="1:45" hidden="1">
      <c r="AG5" s="196"/>
      <c r="AH5" s="196"/>
      <c r="AI5" s="196"/>
      <c r="AJ5" s="196"/>
      <c r="AS5" s="203" t="s">
        <v>1</v>
      </c>
    </row>
    <row r="6" spans="1:45" hidden="1">
      <c r="AG6" s="196"/>
      <c r="AH6" s="196"/>
      <c r="AI6" s="196"/>
      <c r="AJ6" s="196"/>
      <c r="AS6" s="203" t="s">
        <v>2</v>
      </c>
    </row>
    <row r="7" spans="1:45" hidden="1">
      <c r="AG7" s="196"/>
      <c r="AH7" s="196"/>
      <c r="AI7" s="196"/>
      <c r="AJ7" s="196"/>
      <c r="AS7" s="204" t="s">
        <v>0</v>
      </c>
    </row>
    <row r="8" spans="1:45" hidden="1">
      <c r="AG8" s="196"/>
      <c r="AH8" s="196"/>
      <c r="AI8" s="196"/>
      <c r="AJ8" s="196"/>
      <c r="AK8" s="205"/>
      <c r="AL8" s="205"/>
      <c r="AM8" s="205"/>
      <c r="AN8" s="205"/>
      <c r="AO8" s="205"/>
      <c r="AP8" s="205"/>
      <c r="AQ8" s="205"/>
      <c r="AR8" s="205"/>
      <c r="AS8" s="206"/>
    </row>
    <row r="9" spans="1:45" ht="23.25" hidden="1" customHeight="1">
      <c r="AK9" s="729" t="s">
        <v>330</v>
      </c>
      <c r="AL9" s="729"/>
      <c r="AM9" s="729"/>
      <c r="AN9" s="729"/>
      <c r="AO9" s="729"/>
      <c r="AP9" s="729"/>
      <c r="AQ9" s="729"/>
      <c r="AR9" s="729"/>
      <c r="AS9" s="729"/>
    </row>
    <row r="10" spans="1:45" hidden="1">
      <c r="AG10" s="196"/>
      <c r="AH10" s="196"/>
      <c r="AI10" s="196"/>
      <c r="AJ10" s="692"/>
      <c r="AK10" s="692"/>
      <c r="AL10" s="692"/>
      <c r="AM10" s="692"/>
      <c r="AN10" s="692"/>
      <c r="AO10" s="692"/>
      <c r="AP10" s="692"/>
      <c r="AQ10" s="692"/>
      <c r="AR10" s="692"/>
      <c r="AS10" s="692"/>
    </row>
    <row r="11" spans="1:45" hidden="1">
      <c r="AG11" s="196"/>
      <c r="AH11" s="196"/>
      <c r="AI11" s="196"/>
      <c r="AJ11" s="196"/>
      <c r="AS11" s="203" t="s">
        <v>1</v>
      </c>
    </row>
    <row r="12" spans="1:45" hidden="1">
      <c r="AS12" s="203" t="s">
        <v>2</v>
      </c>
    </row>
    <row r="13" spans="1:45" hidden="1">
      <c r="AO13" s="203"/>
      <c r="AP13" s="203"/>
      <c r="AQ13" s="203"/>
      <c r="AR13" s="203"/>
      <c r="AS13" s="188"/>
    </row>
    <row r="14" spans="1:45" hidden="1">
      <c r="A14" s="641" t="s">
        <v>4</v>
      </c>
      <c r="B14" s="641"/>
      <c r="C14" s="641"/>
      <c r="D14" s="641"/>
      <c r="E14" s="641"/>
      <c r="F14" s="641"/>
      <c r="G14" s="641"/>
      <c r="H14" s="641"/>
      <c r="I14" s="641"/>
      <c r="J14" s="641"/>
      <c r="K14" s="641"/>
      <c r="L14" s="641"/>
      <c r="M14" s="641"/>
      <c r="N14" s="641"/>
      <c r="O14" s="641"/>
      <c r="P14" s="641"/>
      <c r="Q14" s="641"/>
      <c r="R14" s="641"/>
      <c r="S14" s="641"/>
      <c r="T14" s="641"/>
      <c r="U14" s="641"/>
      <c r="V14" s="641"/>
      <c r="W14" s="641"/>
      <c r="X14" s="641"/>
      <c r="Y14" s="641"/>
      <c r="Z14" s="641"/>
      <c r="AA14" s="641"/>
      <c r="AB14" s="641"/>
      <c r="AC14" s="641"/>
      <c r="AD14" s="641"/>
      <c r="AE14" s="641"/>
      <c r="AF14" s="641"/>
      <c r="AG14" s="641"/>
      <c r="AH14" s="641"/>
      <c r="AI14" s="641"/>
      <c r="AJ14" s="641"/>
      <c r="AK14" s="641"/>
      <c r="AL14" s="641"/>
      <c r="AM14" s="641"/>
      <c r="AN14" s="641"/>
      <c r="AO14" s="641"/>
      <c r="AP14" s="641"/>
      <c r="AQ14" s="641"/>
      <c r="AR14" s="641"/>
      <c r="AS14" s="641"/>
    </row>
    <row r="15" spans="1:45" hidden="1">
      <c r="A15" s="641" t="s">
        <v>38</v>
      </c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1"/>
      <c r="AJ15" s="641"/>
      <c r="AK15" s="641"/>
      <c r="AL15" s="641"/>
      <c r="AM15" s="641"/>
      <c r="AN15" s="641"/>
      <c r="AO15" s="641"/>
      <c r="AP15" s="641"/>
      <c r="AQ15" s="641"/>
      <c r="AR15" s="641"/>
      <c r="AS15" s="641"/>
    </row>
    <row r="16" spans="1:45" hidden="1">
      <c r="A16" s="641" t="s">
        <v>371</v>
      </c>
      <c r="B16" s="641"/>
      <c r="C16" s="641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641"/>
      <c r="O16" s="641"/>
      <c r="P16" s="641"/>
      <c r="Q16" s="641"/>
      <c r="R16" s="641"/>
      <c r="S16" s="641"/>
      <c r="T16" s="641"/>
      <c r="U16" s="641"/>
      <c r="V16" s="641"/>
      <c r="W16" s="641"/>
      <c r="X16" s="641"/>
      <c r="Y16" s="641"/>
      <c r="Z16" s="641"/>
      <c r="AA16" s="641"/>
      <c r="AB16" s="641"/>
      <c r="AC16" s="641"/>
      <c r="AD16" s="641"/>
      <c r="AE16" s="641"/>
      <c r="AF16" s="641"/>
      <c r="AG16" s="641"/>
      <c r="AH16" s="641"/>
      <c r="AI16" s="641"/>
      <c r="AJ16" s="641"/>
      <c r="AK16" s="641"/>
      <c r="AL16" s="641"/>
      <c r="AM16" s="641"/>
      <c r="AN16" s="641"/>
      <c r="AO16" s="641"/>
      <c r="AP16" s="641"/>
      <c r="AQ16" s="641"/>
      <c r="AR16" s="641"/>
      <c r="AS16" s="641"/>
    </row>
    <row r="17" spans="1:50" hidden="1">
      <c r="A17" s="641" t="s">
        <v>373</v>
      </c>
      <c r="B17" s="641"/>
      <c r="C17" s="641"/>
      <c r="D17" s="641"/>
      <c r="E17" s="641"/>
      <c r="F17" s="641"/>
      <c r="G17" s="641"/>
      <c r="H17" s="641"/>
      <c r="I17" s="641"/>
      <c r="J17" s="641"/>
      <c r="K17" s="641"/>
      <c r="L17" s="641"/>
      <c r="M17" s="641"/>
      <c r="N17" s="641"/>
      <c r="O17" s="641"/>
      <c r="P17" s="641"/>
      <c r="Q17" s="641"/>
      <c r="R17" s="641"/>
      <c r="S17" s="641"/>
      <c r="T17" s="641"/>
      <c r="U17" s="641"/>
      <c r="V17" s="641"/>
      <c r="W17" s="641"/>
      <c r="X17" s="641"/>
      <c r="Y17" s="641"/>
      <c r="Z17" s="641"/>
      <c r="AA17" s="641"/>
      <c r="AB17" s="641"/>
      <c r="AC17" s="641"/>
      <c r="AD17" s="641"/>
      <c r="AE17" s="641"/>
      <c r="AF17" s="641"/>
      <c r="AG17" s="641"/>
      <c r="AH17" s="641"/>
      <c r="AI17" s="641"/>
      <c r="AJ17" s="641"/>
      <c r="AK17" s="641"/>
      <c r="AL17" s="641"/>
      <c r="AM17" s="641"/>
      <c r="AN17" s="641"/>
      <c r="AO17" s="641"/>
      <c r="AP17" s="641"/>
      <c r="AQ17" s="641"/>
      <c r="AR17" s="641"/>
      <c r="AS17" s="641"/>
    </row>
    <row r="18" spans="1:50" hidden="1">
      <c r="A18" s="185"/>
      <c r="B18" s="185"/>
      <c r="C18" s="185"/>
      <c r="D18" s="185"/>
      <c r="E18" s="185"/>
      <c r="F18" s="185"/>
      <c r="G18" s="185"/>
      <c r="H18" s="185"/>
      <c r="I18" s="185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</row>
    <row r="19" spans="1:50" hidden="1">
      <c r="A19" s="6" t="s">
        <v>372</v>
      </c>
      <c r="B19" s="6"/>
      <c r="C19" s="6"/>
      <c r="D19" s="6"/>
      <c r="E19" s="6"/>
      <c r="F19" s="6"/>
      <c r="G19" s="6"/>
      <c r="H19" s="6"/>
      <c r="I19" s="6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</row>
    <row r="20" spans="1:50" hidden="1">
      <c r="AK20" s="203"/>
      <c r="AL20" s="203"/>
      <c r="AM20" s="203"/>
      <c r="AN20" s="203"/>
      <c r="AO20" s="203"/>
      <c r="AP20" s="203"/>
      <c r="AQ20" s="203"/>
      <c r="AR20" s="203"/>
      <c r="AS20" s="188"/>
    </row>
    <row r="21" spans="1:50" hidden="1">
      <c r="A21" s="3" t="s">
        <v>5</v>
      </c>
      <c r="L21" s="209"/>
      <c r="M21" s="209"/>
      <c r="N21" s="692"/>
      <c r="O21" s="692"/>
      <c r="P21" s="692"/>
      <c r="Q21" s="692"/>
      <c r="R21" s="692"/>
      <c r="S21" s="692"/>
      <c r="T21" s="692"/>
      <c r="U21" s="692"/>
      <c r="V21" s="692"/>
      <c r="W21" s="692"/>
      <c r="X21" s="692"/>
      <c r="Y21" s="692"/>
      <c r="Z21" s="692"/>
      <c r="AA21" s="692"/>
      <c r="AB21" s="692"/>
      <c r="AC21" s="692"/>
      <c r="AD21" s="692"/>
      <c r="AE21" s="692"/>
      <c r="AF21" s="692"/>
      <c r="AG21" s="692"/>
      <c r="AH21" s="692"/>
      <c r="AI21" s="692"/>
      <c r="AJ21" s="692"/>
      <c r="AO21" s="203" t="s">
        <v>6</v>
      </c>
      <c r="AP21" s="622"/>
      <c r="AQ21" s="622"/>
      <c r="AR21" s="622"/>
      <c r="AS21" s="622"/>
    </row>
    <row r="22" spans="1:50" hidden="1">
      <c r="A22" s="3" t="s">
        <v>341</v>
      </c>
      <c r="L22" s="209"/>
      <c r="M22" s="209"/>
      <c r="N22" s="732"/>
      <c r="O22" s="732"/>
      <c r="P22" s="732"/>
      <c r="Q22" s="732"/>
      <c r="R22" s="732"/>
      <c r="S22" s="732"/>
      <c r="T22" s="732"/>
      <c r="U22" s="732"/>
      <c r="V22" s="732"/>
      <c r="W22" s="732"/>
      <c r="X22" s="732"/>
      <c r="Y22" s="732"/>
      <c r="Z22" s="732"/>
      <c r="AA22" s="732"/>
      <c r="AB22" s="732"/>
      <c r="AC22" s="732"/>
      <c r="AD22" s="732"/>
      <c r="AE22" s="732"/>
      <c r="AF22" s="732"/>
      <c r="AG22" s="732"/>
      <c r="AH22" s="732"/>
      <c r="AI22" s="732"/>
      <c r="AJ22" s="732"/>
      <c r="AO22" s="203" t="s">
        <v>7</v>
      </c>
      <c r="AP22" s="698"/>
      <c r="AQ22" s="698"/>
      <c r="AR22" s="698"/>
      <c r="AS22" s="698"/>
    </row>
    <row r="23" spans="1:50" hidden="1">
      <c r="A23" s="3" t="s">
        <v>8</v>
      </c>
      <c r="N23" s="733" t="s">
        <v>82</v>
      </c>
      <c r="O23" s="733"/>
      <c r="P23" s="733"/>
      <c r="Q23" s="733"/>
      <c r="R23" s="733"/>
      <c r="S23" s="733"/>
      <c r="T23" s="733"/>
      <c r="U23" s="733"/>
      <c r="V23" s="733"/>
      <c r="W23" s="733"/>
      <c r="X23" s="733"/>
      <c r="Y23" s="733"/>
      <c r="Z23" s="733"/>
      <c r="AA23" s="733"/>
      <c r="AB23" s="733"/>
      <c r="AC23" s="733"/>
      <c r="AD23" s="733"/>
      <c r="AE23" s="733"/>
      <c r="AF23" s="733"/>
      <c r="AG23" s="733"/>
      <c r="AH23" s="733"/>
      <c r="AI23" s="733"/>
      <c r="AJ23" s="733"/>
      <c r="AO23" s="203"/>
      <c r="AP23" s="698"/>
      <c r="AQ23" s="698"/>
      <c r="AR23" s="698"/>
      <c r="AS23" s="698"/>
    </row>
    <row r="24" spans="1:50" hidden="1">
      <c r="A24" s="3" t="s">
        <v>9</v>
      </c>
      <c r="N24" s="734"/>
      <c r="O24" s="734"/>
      <c r="P24" s="734"/>
      <c r="Q24" s="734"/>
      <c r="R24" s="734"/>
      <c r="S24" s="734"/>
      <c r="T24" s="734"/>
      <c r="U24" s="734"/>
      <c r="V24" s="734"/>
      <c r="W24" s="734"/>
      <c r="X24" s="734"/>
      <c r="Y24" s="734"/>
      <c r="Z24" s="734"/>
      <c r="AA24" s="734"/>
      <c r="AB24" s="734"/>
      <c r="AC24" s="734"/>
      <c r="AD24" s="734"/>
      <c r="AE24" s="734"/>
      <c r="AF24" s="734"/>
      <c r="AG24" s="734"/>
      <c r="AH24" s="734"/>
      <c r="AI24" s="734"/>
      <c r="AJ24" s="734"/>
      <c r="AO24" s="203" t="s">
        <v>10</v>
      </c>
      <c r="AP24" s="698"/>
      <c r="AQ24" s="698"/>
      <c r="AR24" s="698"/>
      <c r="AS24" s="698"/>
    </row>
    <row r="25" spans="1:50" hidden="1">
      <c r="A25" s="3" t="s">
        <v>11</v>
      </c>
      <c r="Q25" s="732"/>
      <c r="R25" s="732"/>
      <c r="S25" s="732"/>
      <c r="T25" s="732"/>
      <c r="U25" s="732"/>
      <c r="V25" s="732"/>
      <c r="W25" s="732"/>
      <c r="X25" s="732"/>
      <c r="Y25" s="732"/>
      <c r="Z25" s="732"/>
      <c r="AA25" s="732"/>
      <c r="AB25" s="732"/>
      <c r="AC25" s="732"/>
      <c r="AD25" s="732"/>
      <c r="AE25" s="732"/>
      <c r="AF25" s="732"/>
      <c r="AG25" s="732"/>
      <c r="AH25" s="732"/>
      <c r="AI25" s="732"/>
      <c r="AJ25" s="732"/>
      <c r="AO25" s="203" t="s">
        <v>12</v>
      </c>
      <c r="AP25" s="698"/>
      <c r="AQ25" s="698"/>
      <c r="AR25" s="698"/>
      <c r="AS25" s="698"/>
      <c r="AX25" s="4"/>
    </row>
    <row r="26" spans="1:50" hidden="1">
      <c r="A26" s="3" t="s">
        <v>13</v>
      </c>
      <c r="Q26" s="210"/>
      <c r="R26" s="210"/>
      <c r="S26" s="210"/>
      <c r="T26" s="210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O26" s="203" t="s">
        <v>14</v>
      </c>
      <c r="AP26" s="698"/>
      <c r="AQ26" s="698"/>
      <c r="AR26" s="698"/>
      <c r="AS26" s="698"/>
    </row>
    <row r="27" spans="1:50" hidden="1">
      <c r="A27" s="3" t="s">
        <v>15</v>
      </c>
      <c r="Q27" s="732"/>
      <c r="R27" s="732"/>
      <c r="S27" s="732"/>
      <c r="T27" s="732"/>
      <c r="U27" s="732"/>
      <c r="V27" s="732"/>
      <c r="W27" s="732"/>
      <c r="X27" s="732"/>
      <c r="Y27" s="732"/>
      <c r="Z27" s="732"/>
      <c r="AA27" s="732"/>
      <c r="AB27" s="732"/>
      <c r="AC27" s="732"/>
      <c r="AD27" s="732"/>
      <c r="AE27" s="732"/>
      <c r="AF27" s="732"/>
      <c r="AG27" s="732"/>
      <c r="AH27" s="732"/>
      <c r="AI27" s="732"/>
      <c r="AJ27" s="732"/>
      <c r="AO27" s="203" t="s">
        <v>16</v>
      </c>
      <c r="AP27" s="698"/>
      <c r="AQ27" s="698"/>
      <c r="AR27" s="698"/>
      <c r="AS27" s="698"/>
    </row>
    <row r="28" spans="1:50" hidden="1">
      <c r="A28" s="1" t="s">
        <v>342</v>
      </c>
      <c r="Q28" s="692"/>
      <c r="R28" s="692"/>
      <c r="S28" s="692"/>
      <c r="T28" s="692"/>
      <c r="U28" s="692"/>
      <c r="V28" s="692"/>
      <c r="W28" s="692"/>
      <c r="X28" s="692"/>
      <c r="Y28" s="692"/>
      <c r="Z28" s="692"/>
      <c r="AA28" s="692"/>
      <c r="AB28" s="692"/>
      <c r="AC28" s="692"/>
      <c r="AD28" s="692"/>
      <c r="AE28" s="692"/>
      <c r="AF28" s="692"/>
      <c r="AG28" s="692"/>
      <c r="AH28" s="692"/>
      <c r="AI28" s="692"/>
      <c r="AJ28" s="692"/>
      <c r="AO28" s="203"/>
      <c r="AP28" s="212"/>
      <c r="AQ28" s="212"/>
      <c r="AR28" s="212"/>
      <c r="AS28" s="212"/>
    </row>
    <row r="29" spans="1:50" hidden="1">
      <c r="A29" s="3" t="s">
        <v>17</v>
      </c>
      <c r="AK29" s="204"/>
      <c r="AL29" s="204"/>
      <c r="AM29" s="204"/>
      <c r="AN29" s="204"/>
      <c r="AO29" s="204"/>
      <c r="AP29" s="204"/>
      <c r="AQ29" s="204"/>
      <c r="AR29" s="204"/>
      <c r="AS29" s="196"/>
    </row>
    <row r="30" spans="1:50" hidden="1">
      <c r="AK30" s="203"/>
      <c r="AL30" s="203"/>
      <c r="AM30" s="203"/>
      <c r="AN30" s="203"/>
      <c r="AO30" s="203"/>
      <c r="AP30" s="203"/>
      <c r="AQ30" s="203"/>
      <c r="AR30" s="203"/>
      <c r="AS30" s="188"/>
    </row>
    <row r="31" spans="1:50" s="2" customFormat="1" hidden="1">
      <c r="A31" s="175" t="s">
        <v>343</v>
      </c>
      <c r="B31" s="175"/>
      <c r="C31" s="175"/>
      <c r="D31" s="175"/>
      <c r="E31" s="175"/>
      <c r="F31" s="175"/>
      <c r="G31" s="175"/>
      <c r="H31" s="175"/>
      <c r="I31" s="175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4"/>
      <c r="AU31" s="198"/>
    </row>
    <row r="32" spans="1:50" s="2" customFormat="1" hidden="1">
      <c r="A32" s="181" t="s">
        <v>346</v>
      </c>
      <c r="B32" s="181"/>
      <c r="C32" s="181"/>
      <c r="D32" s="181"/>
      <c r="E32" s="181"/>
      <c r="F32" s="181"/>
      <c r="G32" s="181"/>
      <c r="H32" s="181"/>
      <c r="I32" s="181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4"/>
      <c r="AU32" s="198"/>
    </row>
    <row r="33" spans="1:47" ht="26.25" hidden="1" customHeight="1">
      <c r="A33" s="177"/>
      <c r="B33" s="177"/>
      <c r="C33" s="177"/>
      <c r="D33" s="177"/>
      <c r="E33" s="177"/>
      <c r="F33" s="177"/>
      <c r="G33" s="177"/>
      <c r="H33" s="177"/>
      <c r="I33" s="177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</row>
    <row r="34" spans="1:47" s="2" customFormat="1" hidden="1">
      <c r="A34" s="176" t="s">
        <v>344</v>
      </c>
      <c r="B34" s="176"/>
      <c r="C34" s="176"/>
      <c r="D34" s="176"/>
      <c r="E34" s="176"/>
      <c r="F34" s="176"/>
      <c r="G34" s="176"/>
      <c r="H34" s="176"/>
      <c r="I34" s="176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4"/>
      <c r="AU34" s="198"/>
    </row>
    <row r="35" spans="1:47" s="2" customFormat="1" hidden="1">
      <c r="A35" s="176" t="s">
        <v>347</v>
      </c>
      <c r="B35" s="176"/>
      <c r="C35" s="176"/>
      <c r="D35" s="176"/>
      <c r="E35" s="176"/>
      <c r="F35" s="176"/>
      <c r="G35" s="176"/>
      <c r="H35" s="176"/>
      <c r="I35" s="176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4"/>
      <c r="AU35" s="198"/>
    </row>
    <row r="36" spans="1:47" ht="32.25" hidden="1" customHeight="1">
      <c r="A36" s="177"/>
      <c r="B36" s="177"/>
      <c r="C36" s="177"/>
      <c r="D36" s="177"/>
      <c r="E36" s="177"/>
      <c r="F36" s="177"/>
      <c r="G36" s="177"/>
      <c r="H36" s="177"/>
      <c r="I36" s="177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</row>
    <row r="37" spans="1:47" s="2" customFormat="1" hidden="1">
      <c r="A37" s="2" t="s">
        <v>345</v>
      </c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8"/>
      <c r="AP37" s="218"/>
      <c r="AQ37" s="218"/>
      <c r="AR37" s="218"/>
      <c r="AS37" s="214"/>
      <c r="AU37" s="198"/>
    </row>
    <row r="38" spans="1:47" s="2" customFormat="1" ht="12.75" hidden="1" customHeight="1">
      <c r="A38" s="180" t="s">
        <v>348</v>
      </c>
      <c r="B38" s="182"/>
      <c r="C38" s="182"/>
      <c r="D38" s="182"/>
      <c r="E38" s="182"/>
      <c r="F38" s="182"/>
      <c r="G38" s="182"/>
      <c r="H38" s="182"/>
      <c r="I38" s="182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4"/>
      <c r="AU38" s="198"/>
    </row>
    <row r="39" spans="1:47" ht="74.25" hidden="1" customHeight="1">
      <c r="A39" s="183"/>
      <c r="B39" s="183"/>
      <c r="C39" s="183"/>
      <c r="D39" s="183"/>
      <c r="E39" s="183"/>
      <c r="F39" s="183"/>
      <c r="G39" s="183"/>
      <c r="H39" s="183"/>
      <c r="I39" s="183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</row>
    <row r="40" spans="1:47" s="2" customFormat="1" ht="13.5" hidden="1">
      <c r="A40" s="2" t="s">
        <v>327</v>
      </c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8"/>
      <c r="AP40" s="218"/>
      <c r="AQ40" s="218"/>
      <c r="AR40" s="218"/>
      <c r="AS40" s="214"/>
      <c r="AU40" s="198"/>
    </row>
    <row r="41" spans="1:47" hidden="1">
      <c r="A41" s="3" t="s">
        <v>20</v>
      </c>
      <c r="AO41" s="203"/>
      <c r="AP41" s="203"/>
      <c r="AQ41" s="203"/>
      <c r="AR41" s="203"/>
      <c r="AS41" s="188"/>
    </row>
    <row r="42" spans="1:47" hidden="1">
      <c r="A42" s="3" t="s">
        <v>21</v>
      </c>
      <c r="AO42" s="203"/>
      <c r="AP42" s="203"/>
      <c r="AQ42" s="203"/>
      <c r="AR42" s="203"/>
      <c r="AS42" s="188"/>
    </row>
    <row r="43" spans="1:47" hidden="1">
      <c r="A43" s="7"/>
      <c r="B43" s="7"/>
      <c r="C43" s="7"/>
      <c r="D43" s="7"/>
      <c r="E43" s="7"/>
      <c r="F43" s="7"/>
      <c r="G43" s="7"/>
      <c r="H43" s="7"/>
      <c r="I43" s="692"/>
      <c r="J43" s="692"/>
      <c r="K43" s="692"/>
      <c r="L43" s="692"/>
      <c r="M43" s="221" t="s">
        <v>18</v>
      </c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2"/>
      <c r="AP43" s="222"/>
      <c r="AQ43" s="222"/>
      <c r="AR43" s="222"/>
      <c r="AS43" s="221"/>
    </row>
    <row r="44" spans="1:47" hidden="1">
      <c r="A44" s="3" t="s">
        <v>349</v>
      </c>
      <c r="AO44" s="203"/>
      <c r="AP44" s="203"/>
      <c r="AQ44" s="203"/>
      <c r="AR44" s="203"/>
      <c r="AS44" s="188"/>
    </row>
    <row r="45" spans="1:47" hidden="1">
      <c r="A45" s="7"/>
      <c r="B45" s="7"/>
      <c r="C45" s="7"/>
      <c r="D45" s="7"/>
      <c r="E45" s="7"/>
      <c r="F45" s="7"/>
      <c r="G45" s="7"/>
      <c r="H45" s="7"/>
      <c r="I45" s="7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2"/>
      <c r="AP45" s="222"/>
      <c r="AQ45" s="222"/>
      <c r="AR45" s="222"/>
      <c r="AS45" s="221"/>
    </row>
    <row r="46" spans="1:47" hidden="1">
      <c r="A46" s="3" t="s">
        <v>350</v>
      </c>
      <c r="AO46" s="203"/>
      <c r="AP46" s="203"/>
      <c r="AQ46" s="203"/>
      <c r="AR46" s="203"/>
      <c r="AS46" s="188"/>
    </row>
    <row r="47" spans="1:47" hidden="1">
      <c r="A47" s="7"/>
      <c r="B47" s="7"/>
      <c r="C47" s="7"/>
      <c r="D47" s="7"/>
      <c r="E47" s="7"/>
      <c r="F47" s="7"/>
      <c r="G47" s="7"/>
      <c r="H47" s="7"/>
      <c r="I47" s="7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2"/>
      <c r="AP47" s="222"/>
      <c r="AQ47" s="222"/>
      <c r="AR47" s="222"/>
      <c r="AS47" s="221"/>
    </row>
    <row r="48" spans="1:47" s="2" customFormat="1" ht="13.5" hidden="1">
      <c r="A48" s="2" t="s">
        <v>328</v>
      </c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730"/>
      <c r="AN48" s="730"/>
      <c r="AO48" s="730"/>
      <c r="AP48" s="730"/>
      <c r="AQ48" s="223"/>
      <c r="AR48" s="188"/>
      <c r="AS48" s="203" t="s">
        <v>18</v>
      </c>
      <c r="AU48" s="198"/>
    </row>
    <row r="49" spans="1:45" hidden="1">
      <c r="A49" s="3" t="s">
        <v>22</v>
      </c>
      <c r="AM49" s="731"/>
      <c r="AN49" s="731"/>
      <c r="AO49" s="731"/>
      <c r="AP49" s="731"/>
      <c r="AQ49" s="208"/>
      <c r="AS49" s="203" t="s">
        <v>18</v>
      </c>
    </row>
    <row r="50" spans="1:45" hidden="1">
      <c r="A50" s="7"/>
      <c r="B50" s="7"/>
      <c r="C50" s="7"/>
      <c r="D50" s="7"/>
      <c r="E50" s="7"/>
      <c r="F50" s="7"/>
      <c r="G50" s="7"/>
      <c r="H50" s="7"/>
      <c r="I50" s="7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2"/>
      <c r="AP50" s="222"/>
      <c r="AQ50" s="222"/>
      <c r="AR50" s="222"/>
      <c r="AS50" s="221"/>
    </row>
    <row r="51" spans="1:45" hidden="1">
      <c r="I51" s="18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</row>
    <row r="52" spans="1:45" hidden="1">
      <c r="I52" s="187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715" t="s">
        <v>324</v>
      </c>
      <c r="AO52" s="715"/>
      <c r="AP52" s="715"/>
      <c r="AQ52" s="715"/>
      <c r="AR52" s="715"/>
      <c r="AS52" s="715"/>
    </row>
    <row r="53" spans="1:45" hidden="1">
      <c r="A53" s="517" t="s">
        <v>333</v>
      </c>
      <c r="B53" s="517"/>
      <c r="C53" s="517"/>
      <c r="D53" s="517"/>
      <c r="E53" s="517"/>
      <c r="F53" s="517"/>
      <c r="G53" s="517"/>
      <c r="H53" s="517"/>
      <c r="I53" s="517"/>
      <c r="J53" s="517"/>
      <c r="K53" s="517"/>
      <c r="L53" s="517"/>
      <c r="M53" s="517"/>
      <c r="N53" s="517"/>
      <c r="O53" s="517"/>
      <c r="P53" s="517"/>
      <c r="Q53" s="517"/>
      <c r="R53" s="517"/>
      <c r="S53" s="517"/>
      <c r="T53" s="517"/>
      <c r="U53" s="517"/>
      <c r="V53" s="517"/>
      <c r="W53" s="517"/>
      <c r="X53" s="517"/>
      <c r="Y53" s="517"/>
      <c r="Z53" s="517"/>
      <c r="AA53" s="517"/>
      <c r="AB53" s="517"/>
      <c r="AC53" s="517"/>
      <c r="AD53" s="517"/>
      <c r="AE53" s="517"/>
      <c r="AF53" s="517"/>
      <c r="AG53" s="517"/>
      <c r="AH53" s="517"/>
      <c r="AI53" s="517"/>
      <c r="AJ53" s="517"/>
      <c r="AK53" s="517"/>
      <c r="AL53" s="517"/>
      <c r="AM53" s="517"/>
      <c r="AN53" s="517"/>
      <c r="AO53" s="517"/>
      <c r="AP53" s="517"/>
      <c r="AQ53" s="517"/>
      <c r="AR53" s="517"/>
      <c r="AS53" s="517"/>
    </row>
    <row r="54" spans="1:45" hidden="1">
      <c r="A54" s="517" t="s">
        <v>332</v>
      </c>
      <c r="B54" s="517"/>
      <c r="C54" s="517"/>
      <c r="D54" s="517"/>
      <c r="E54" s="517"/>
      <c r="F54" s="517"/>
      <c r="G54" s="517"/>
      <c r="H54" s="517"/>
      <c r="I54" s="517"/>
      <c r="J54" s="517"/>
      <c r="K54" s="517"/>
      <c r="L54" s="517"/>
      <c r="M54" s="517"/>
      <c r="N54" s="517"/>
      <c r="O54" s="517"/>
      <c r="P54" s="517"/>
      <c r="Q54" s="517"/>
      <c r="R54" s="517"/>
      <c r="S54" s="517"/>
      <c r="T54" s="517"/>
      <c r="U54" s="517"/>
      <c r="V54" s="517"/>
      <c r="W54" s="517"/>
      <c r="X54" s="517"/>
      <c r="Y54" s="517"/>
      <c r="Z54" s="517"/>
      <c r="AA54" s="517"/>
      <c r="AB54" s="517"/>
      <c r="AC54" s="517"/>
      <c r="AD54" s="517"/>
      <c r="AE54" s="517"/>
      <c r="AF54" s="517"/>
      <c r="AG54" s="517"/>
      <c r="AH54" s="517"/>
      <c r="AI54" s="517"/>
      <c r="AJ54" s="517"/>
      <c r="AK54" s="517"/>
      <c r="AL54" s="517"/>
      <c r="AM54" s="517"/>
      <c r="AN54" s="517"/>
      <c r="AO54" s="517"/>
      <c r="AP54" s="517"/>
      <c r="AQ54" s="517"/>
      <c r="AR54" s="517"/>
      <c r="AS54" s="517"/>
    </row>
    <row r="55" spans="1:45" hidden="1">
      <c r="A55" s="520" t="s">
        <v>331</v>
      </c>
      <c r="B55" s="520"/>
      <c r="C55" s="520"/>
      <c r="D55" s="520"/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20"/>
      <c r="P55" s="520"/>
      <c r="Q55" s="520"/>
      <c r="R55" s="520"/>
      <c r="S55" s="520"/>
      <c r="T55" s="520"/>
      <c r="U55" s="520"/>
      <c r="V55" s="520"/>
      <c r="W55" s="520"/>
      <c r="X55" s="520"/>
      <c r="Y55" s="520"/>
      <c r="Z55" s="520"/>
      <c r="AA55" s="520"/>
      <c r="AB55" s="520"/>
      <c r="AC55" s="520"/>
      <c r="AD55" s="520"/>
      <c r="AE55" s="520"/>
      <c r="AF55" s="520"/>
      <c r="AG55" s="520"/>
      <c r="AH55" s="520"/>
      <c r="AI55" s="520"/>
      <c r="AJ55" s="520"/>
      <c r="AK55" s="520"/>
      <c r="AL55" s="520"/>
      <c r="AM55" s="520"/>
      <c r="AN55" s="520"/>
      <c r="AO55" s="520"/>
      <c r="AP55" s="520"/>
      <c r="AQ55" s="520"/>
      <c r="AR55" s="520"/>
      <c r="AS55" s="520"/>
    </row>
    <row r="56" spans="1:45" hidden="1">
      <c r="A56" s="577" t="s">
        <v>53</v>
      </c>
      <c r="B56" s="567"/>
      <c r="C56" s="568"/>
      <c r="D56" s="577" t="s">
        <v>23</v>
      </c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8"/>
      <c r="AK56" s="622" t="s">
        <v>24</v>
      </c>
      <c r="AL56" s="622"/>
      <c r="AM56" s="622"/>
      <c r="AN56" s="622"/>
      <c r="AO56" s="622"/>
      <c r="AP56" s="622"/>
      <c r="AQ56" s="622"/>
      <c r="AR56" s="622"/>
      <c r="AS56" s="209"/>
    </row>
    <row r="57" spans="1:45" hidden="1">
      <c r="A57" s="577">
        <v>1</v>
      </c>
      <c r="B57" s="567"/>
      <c r="C57" s="568"/>
      <c r="D57" s="577">
        <v>2</v>
      </c>
      <c r="E57" s="567"/>
      <c r="F57" s="567"/>
      <c r="G57" s="567"/>
      <c r="H57" s="567"/>
      <c r="I57" s="567"/>
      <c r="J57" s="567"/>
      <c r="K57" s="567"/>
      <c r="L57" s="567"/>
      <c r="M57" s="567"/>
      <c r="N57" s="567"/>
      <c r="O57" s="567"/>
      <c r="P57" s="567"/>
      <c r="Q57" s="567"/>
      <c r="R57" s="567"/>
      <c r="S57" s="567"/>
      <c r="T57" s="567"/>
      <c r="U57" s="567"/>
      <c r="V57" s="567"/>
      <c r="W57" s="567"/>
      <c r="X57" s="567"/>
      <c r="Y57" s="567"/>
      <c r="Z57" s="567"/>
      <c r="AA57" s="567"/>
      <c r="AB57" s="567"/>
      <c r="AC57" s="567"/>
      <c r="AD57" s="567"/>
      <c r="AE57" s="567"/>
      <c r="AF57" s="567"/>
      <c r="AG57" s="567"/>
      <c r="AH57" s="567"/>
      <c r="AI57" s="567"/>
      <c r="AJ57" s="568"/>
      <c r="AK57" s="622">
        <v>3</v>
      </c>
      <c r="AL57" s="622"/>
      <c r="AM57" s="622"/>
      <c r="AN57" s="622"/>
      <c r="AO57" s="622"/>
      <c r="AP57" s="622"/>
      <c r="AQ57" s="622"/>
      <c r="AR57" s="622"/>
      <c r="AS57" s="209"/>
    </row>
    <row r="58" spans="1:45" hidden="1">
      <c r="A58" s="694" t="s">
        <v>26</v>
      </c>
      <c r="B58" s="695"/>
      <c r="C58" s="696"/>
      <c r="D58" s="612" t="s">
        <v>25</v>
      </c>
      <c r="E58" s="613"/>
      <c r="F58" s="613"/>
      <c r="G58" s="613"/>
      <c r="H58" s="613"/>
      <c r="I58" s="613"/>
      <c r="J58" s="613"/>
      <c r="K58" s="613"/>
      <c r="L58" s="613"/>
      <c r="M58" s="613"/>
      <c r="N58" s="613"/>
      <c r="O58" s="613"/>
      <c r="P58" s="613"/>
      <c r="Q58" s="613"/>
      <c r="R58" s="613"/>
      <c r="S58" s="613"/>
      <c r="T58" s="613"/>
      <c r="U58" s="613"/>
      <c r="V58" s="613"/>
      <c r="W58" s="613"/>
      <c r="X58" s="613"/>
      <c r="Y58" s="613"/>
      <c r="Z58" s="613"/>
      <c r="AA58" s="613"/>
      <c r="AB58" s="613"/>
      <c r="AC58" s="613"/>
      <c r="AD58" s="613"/>
      <c r="AE58" s="613"/>
      <c r="AF58" s="613"/>
      <c r="AG58" s="613"/>
      <c r="AH58" s="613"/>
      <c r="AI58" s="613"/>
      <c r="AJ58" s="614"/>
      <c r="AK58" s="697"/>
      <c r="AL58" s="697"/>
      <c r="AM58" s="697"/>
      <c r="AN58" s="697"/>
      <c r="AO58" s="697"/>
      <c r="AP58" s="697"/>
      <c r="AQ58" s="697"/>
      <c r="AR58" s="697"/>
      <c r="AS58" s="209"/>
    </row>
    <row r="59" spans="1:45" hidden="1">
      <c r="A59" s="529"/>
      <c r="B59" s="530"/>
      <c r="C59" s="530"/>
      <c r="D59" s="599" t="s">
        <v>351</v>
      </c>
      <c r="E59" s="600"/>
      <c r="F59" s="600"/>
      <c r="G59" s="600"/>
      <c r="H59" s="600"/>
      <c r="I59" s="600"/>
      <c r="J59" s="600"/>
      <c r="K59" s="600"/>
      <c r="L59" s="600"/>
      <c r="M59" s="600"/>
      <c r="N59" s="600"/>
      <c r="O59" s="600"/>
      <c r="P59" s="600"/>
      <c r="Q59" s="600"/>
      <c r="R59" s="600"/>
      <c r="S59" s="600"/>
      <c r="T59" s="600"/>
      <c r="U59" s="600"/>
      <c r="V59" s="600"/>
      <c r="W59" s="600"/>
      <c r="X59" s="600"/>
      <c r="Y59" s="600"/>
      <c r="Z59" s="600"/>
      <c r="AA59" s="600"/>
      <c r="AB59" s="600"/>
      <c r="AC59" s="600"/>
      <c r="AD59" s="600"/>
      <c r="AE59" s="600"/>
      <c r="AF59" s="600"/>
      <c r="AG59" s="600"/>
      <c r="AH59" s="600"/>
      <c r="AI59" s="600"/>
      <c r="AJ59" s="601"/>
      <c r="AK59" s="690"/>
      <c r="AL59" s="690"/>
      <c r="AM59" s="690"/>
      <c r="AN59" s="690"/>
      <c r="AO59" s="690"/>
      <c r="AP59" s="690"/>
      <c r="AQ59" s="690"/>
      <c r="AR59" s="691"/>
      <c r="AS59" s="209"/>
    </row>
    <row r="60" spans="1:45" hidden="1">
      <c r="A60" s="532"/>
      <c r="B60" s="533"/>
      <c r="C60" s="533"/>
      <c r="D60" s="606" t="s">
        <v>352</v>
      </c>
      <c r="E60" s="607"/>
      <c r="F60" s="607"/>
      <c r="G60" s="607"/>
      <c r="H60" s="607"/>
      <c r="I60" s="607"/>
      <c r="J60" s="607"/>
      <c r="K60" s="607"/>
      <c r="L60" s="607"/>
      <c r="M60" s="607"/>
      <c r="N60" s="607"/>
      <c r="O60" s="607"/>
      <c r="P60" s="607"/>
      <c r="Q60" s="607"/>
      <c r="R60" s="607"/>
      <c r="S60" s="607"/>
      <c r="T60" s="607"/>
      <c r="U60" s="607"/>
      <c r="V60" s="607"/>
      <c r="W60" s="607"/>
      <c r="X60" s="607"/>
      <c r="Y60" s="607"/>
      <c r="Z60" s="607"/>
      <c r="AA60" s="607"/>
      <c r="AB60" s="607"/>
      <c r="AC60" s="607"/>
      <c r="AD60" s="607"/>
      <c r="AE60" s="607"/>
      <c r="AF60" s="607"/>
      <c r="AG60" s="607"/>
      <c r="AH60" s="607"/>
      <c r="AI60" s="607"/>
      <c r="AJ60" s="608"/>
      <c r="AK60" s="692"/>
      <c r="AL60" s="692"/>
      <c r="AM60" s="692"/>
      <c r="AN60" s="692"/>
      <c r="AO60" s="692"/>
      <c r="AP60" s="692"/>
      <c r="AQ60" s="692"/>
      <c r="AR60" s="693"/>
      <c r="AS60" s="209"/>
    </row>
    <row r="61" spans="1:45" hidden="1">
      <c r="A61" s="529"/>
      <c r="B61" s="530"/>
      <c r="C61" s="530"/>
      <c r="D61" s="599" t="s">
        <v>353</v>
      </c>
      <c r="E61" s="600"/>
      <c r="F61" s="600"/>
      <c r="G61" s="600"/>
      <c r="H61" s="600"/>
      <c r="I61" s="600"/>
      <c r="J61" s="600"/>
      <c r="K61" s="600"/>
      <c r="L61" s="600"/>
      <c r="M61" s="600"/>
      <c r="N61" s="600"/>
      <c r="O61" s="600"/>
      <c r="P61" s="600"/>
      <c r="Q61" s="600"/>
      <c r="R61" s="600"/>
      <c r="S61" s="600"/>
      <c r="T61" s="600"/>
      <c r="U61" s="600"/>
      <c r="V61" s="600"/>
      <c r="W61" s="600"/>
      <c r="X61" s="600"/>
      <c r="Y61" s="600"/>
      <c r="Z61" s="600"/>
      <c r="AA61" s="600"/>
      <c r="AB61" s="600"/>
      <c r="AC61" s="600"/>
      <c r="AD61" s="600"/>
      <c r="AE61" s="600"/>
      <c r="AF61" s="600"/>
      <c r="AG61" s="600"/>
      <c r="AH61" s="600"/>
      <c r="AI61" s="600"/>
      <c r="AJ61" s="601"/>
      <c r="AK61" s="690"/>
      <c r="AL61" s="690"/>
      <c r="AM61" s="690"/>
      <c r="AN61" s="690"/>
      <c r="AO61" s="690"/>
      <c r="AP61" s="690"/>
      <c r="AQ61" s="690"/>
      <c r="AR61" s="691"/>
      <c r="AS61" s="209"/>
    </row>
    <row r="62" spans="1:45" hidden="1">
      <c r="A62" s="532"/>
      <c r="B62" s="533"/>
      <c r="C62" s="533"/>
      <c r="D62" s="606" t="s">
        <v>354</v>
      </c>
      <c r="E62" s="607"/>
      <c r="F62" s="607"/>
      <c r="G62" s="607"/>
      <c r="H62" s="607"/>
      <c r="I62" s="607"/>
      <c r="J62" s="607"/>
      <c r="K62" s="607"/>
      <c r="L62" s="607"/>
      <c r="M62" s="607"/>
      <c r="N62" s="607"/>
      <c r="O62" s="607"/>
      <c r="P62" s="607"/>
      <c r="Q62" s="607"/>
      <c r="R62" s="607"/>
      <c r="S62" s="607"/>
      <c r="T62" s="607"/>
      <c r="U62" s="607"/>
      <c r="V62" s="607"/>
      <c r="W62" s="607"/>
      <c r="X62" s="607"/>
      <c r="Y62" s="607"/>
      <c r="Z62" s="607"/>
      <c r="AA62" s="607"/>
      <c r="AB62" s="607"/>
      <c r="AC62" s="607"/>
      <c r="AD62" s="607"/>
      <c r="AE62" s="607"/>
      <c r="AF62" s="607"/>
      <c r="AG62" s="607"/>
      <c r="AH62" s="607"/>
      <c r="AI62" s="607"/>
      <c r="AJ62" s="608"/>
      <c r="AK62" s="692"/>
      <c r="AL62" s="692"/>
      <c r="AM62" s="692"/>
      <c r="AN62" s="692"/>
      <c r="AO62" s="692"/>
      <c r="AP62" s="692"/>
      <c r="AQ62" s="692"/>
      <c r="AR62" s="693"/>
      <c r="AS62" s="209"/>
    </row>
    <row r="63" spans="1:45" hidden="1">
      <c r="A63" s="577"/>
      <c r="B63" s="567"/>
      <c r="C63" s="568"/>
      <c r="D63" s="629" t="s">
        <v>355</v>
      </c>
      <c r="E63" s="630"/>
      <c r="F63" s="630"/>
      <c r="G63" s="630"/>
      <c r="H63" s="630"/>
      <c r="I63" s="630"/>
      <c r="J63" s="630"/>
      <c r="K63" s="630"/>
      <c r="L63" s="630"/>
      <c r="M63" s="630"/>
      <c r="N63" s="630"/>
      <c r="O63" s="630"/>
      <c r="P63" s="630"/>
      <c r="Q63" s="630"/>
      <c r="R63" s="630"/>
      <c r="S63" s="630"/>
      <c r="T63" s="630"/>
      <c r="U63" s="630"/>
      <c r="V63" s="630"/>
      <c r="W63" s="630"/>
      <c r="X63" s="630"/>
      <c r="Y63" s="630"/>
      <c r="Z63" s="630"/>
      <c r="AA63" s="630"/>
      <c r="AB63" s="630"/>
      <c r="AC63" s="630"/>
      <c r="AD63" s="630"/>
      <c r="AE63" s="630"/>
      <c r="AF63" s="630"/>
      <c r="AG63" s="630"/>
      <c r="AH63" s="630"/>
      <c r="AI63" s="630"/>
      <c r="AJ63" s="631"/>
      <c r="AK63" s="698"/>
      <c r="AL63" s="698"/>
      <c r="AM63" s="698"/>
      <c r="AN63" s="698"/>
      <c r="AO63" s="698"/>
      <c r="AP63" s="698"/>
      <c r="AQ63" s="698"/>
      <c r="AR63" s="698"/>
      <c r="AS63" s="209"/>
    </row>
    <row r="64" spans="1:45" hidden="1">
      <c r="A64" s="529"/>
      <c r="B64" s="530"/>
      <c r="C64" s="530"/>
      <c r="D64" s="599" t="s">
        <v>356</v>
      </c>
      <c r="E64" s="600"/>
      <c r="F64" s="600"/>
      <c r="G64" s="600"/>
      <c r="H64" s="600"/>
      <c r="I64" s="600"/>
      <c r="J64" s="600"/>
      <c r="K64" s="600"/>
      <c r="L64" s="600"/>
      <c r="M64" s="600"/>
      <c r="N64" s="600"/>
      <c r="O64" s="600"/>
      <c r="P64" s="600"/>
      <c r="Q64" s="600"/>
      <c r="R64" s="600"/>
      <c r="S64" s="600"/>
      <c r="T64" s="600"/>
      <c r="U64" s="600"/>
      <c r="V64" s="600"/>
      <c r="W64" s="600"/>
      <c r="X64" s="600"/>
      <c r="Y64" s="600"/>
      <c r="Z64" s="600"/>
      <c r="AA64" s="600"/>
      <c r="AB64" s="600"/>
      <c r="AC64" s="600"/>
      <c r="AD64" s="600"/>
      <c r="AE64" s="600"/>
      <c r="AF64" s="600"/>
      <c r="AG64" s="600"/>
      <c r="AH64" s="600"/>
      <c r="AI64" s="600"/>
      <c r="AJ64" s="601"/>
      <c r="AK64" s="690"/>
      <c r="AL64" s="690"/>
      <c r="AM64" s="690"/>
      <c r="AN64" s="690"/>
      <c r="AO64" s="690"/>
      <c r="AP64" s="690"/>
      <c r="AQ64" s="690"/>
      <c r="AR64" s="691"/>
      <c r="AS64" s="209"/>
    </row>
    <row r="65" spans="1:45" hidden="1">
      <c r="A65" s="532"/>
      <c r="B65" s="533"/>
      <c r="C65" s="533"/>
      <c r="D65" s="606" t="s">
        <v>354</v>
      </c>
      <c r="E65" s="607"/>
      <c r="F65" s="607"/>
      <c r="G65" s="607"/>
      <c r="H65" s="607"/>
      <c r="I65" s="607"/>
      <c r="J65" s="607"/>
      <c r="K65" s="607"/>
      <c r="L65" s="607"/>
      <c r="M65" s="607"/>
      <c r="N65" s="607"/>
      <c r="O65" s="607"/>
      <c r="P65" s="607"/>
      <c r="Q65" s="607"/>
      <c r="R65" s="607"/>
      <c r="S65" s="607"/>
      <c r="T65" s="607"/>
      <c r="U65" s="607"/>
      <c r="V65" s="607"/>
      <c r="W65" s="607"/>
      <c r="X65" s="607"/>
      <c r="Y65" s="607"/>
      <c r="Z65" s="607"/>
      <c r="AA65" s="607"/>
      <c r="AB65" s="607"/>
      <c r="AC65" s="607"/>
      <c r="AD65" s="607"/>
      <c r="AE65" s="607"/>
      <c r="AF65" s="607"/>
      <c r="AG65" s="607"/>
      <c r="AH65" s="607"/>
      <c r="AI65" s="607"/>
      <c r="AJ65" s="608"/>
      <c r="AK65" s="692"/>
      <c r="AL65" s="692"/>
      <c r="AM65" s="692"/>
      <c r="AN65" s="692"/>
      <c r="AO65" s="692"/>
      <c r="AP65" s="692"/>
      <c r="AQ65" s="692"/>
      <c r="AR65" s="693"/>
      <c r="AS65" s="209"/>
    </row>
    <row r="66" spans="1:45" hidden="1">
      <c r="A66" s="694" t="s">
        <v>27</v>
      </c>
      <c r="B66" s="695"/>
      <c r="C66" s="696"/>
      <c r="D66" s="626" t="s">
        <v>54</v>
      </c>
      <c r="E66" s="627"/>
      <c r="F66" s="627"/>
      <c r="G66" s="627"/>
      <c r="H66" s="627"/>
      <c r="I66" s="627"/>
      <c r="J66" s="627"/>
      <c r="K66" s="627"/>
      <c r="L66" s="627"/>
      <c r="M66" s="627"/>
      <c r="N66" s="627"/>
      <c r="O66" s="627"/>
      <c r="P66" s="627"/>
      <c r="Q66" s="627"/>
      <c r="R66" s="627"/>
      <c r="S66" s="627"/>
      <c r="T66" s="627"/>
      <c r="U66" s="627"/>
      <c r="V66" s="627"/>
      <c r="W66" s="627"/>
      <c r="X66" s="627"/>
      <c r="Y66" s="627"/>
      <c r="Z66" s="627"/>
      <c r="AA66" s="627"/>
      <c r="AB66" s="627"/>
      <c r="AC66" s="627"/>
      <c r="AD66" s="627"/>
      <c r="AE66" s="627"/>
      <c r="AF66" s="627"/>
      <c r="AG66" s="627"/>
      <c r="AH66" s="627"/>
      <c r="AI66" s="627"/>
      <c r="AJ66" s="628"/>
      <c r="AK66" s="697"/>
      <c r="AL66" s="697"/>
      <c r="AM66" s="697"/>
      <c r="AN66" s="697"/>
      <c r="AO66" s="697"/>
      <c r="AP66" s="697"/>
      <c r="AQ66" s="697"/>
      <c r="AR66" s="697"/>
      <c r="AS66" s="209"/>
    </row>
    <row r="67" spans="1:45" hidden="1">
      <c r="A67" s="529"/>
      <c r="B67" s="530"/>
      <c r="C67" s="530"/>
      <c r="D67" s="599" t="s">
        <v>357</v>
      </c>
      <c r="E67" s="600"/>
      <c r="F67" s="600"/>
      <c r="G67" s="600"/>
      <c r="H67" s="600"/>
      <c r="I67" s="600"/>
      <c r="J67" s="600"/>
      <c r="K67" s="600"/>
      <c r="L67" s="600"/>
      <c r="M67" s="600"/>
      <c r="N67" s="600"/>
      <c r="O67" s="600"/>
      <c r="P67" s="600"/>
      <c r="Q67" s="600"/>
      <c r="R67" s="600"/>
      <c r="S67" s="600"/>
      <c r="T67" s="600"/>
      <c r="U67" s="600"/>
      <c r="V67" s="600"/>
      <c r="W67" s="600"/>
      <c r="X67" s="600"/>
      <c r="Y67" s="600"/>
      <c r="Z67" s="600"/>
      <c r="AA67" s="600"/>
      <c r="AB67" s="600"/>
      <c r="AC67" s="600"/>
      <c r="AD67" s="600"/>
      <c r="AE67" s="600"/>
      <c r="AF67" s="600"/>
      <c r="AG67" s="600"/>
      <c r="AH67" s="600"/>
      <c r="AI67" s="600"/>
      <c r="AJ67" s="601"/>
      <c r="AK67" s="690"/>
      <c r="AL67" s="690"/>
      <c r="AM67" s="690"/>
      <c r="AN67" s="690"/>
      <c r="AO67" s="690"/>
      <c r="AP67" s="690"/>
      <c r="AQ67" s="690"/>
      <c r="AR67" s="691"/>
      <c r="AS67" s="209"/>
    </row>
    <row r="68" spans="1:45" hidden="1">
      <c r="A68" s="532"/>
      <c r="B68" s="533"/>
      <c r="C68" s="533"/>
      <c r="D68" s="606" t="s">
        <v>358</v>
      </c>
      <c r="E68" s="607"/>
      <c r="F68" s="607"/>
      <c r="G68" s="607"/>
      <c r="H68" s="607"/>
      <c r="I68" s="607"/>
      <c r="J68" s="607"/>
      <c r="K68" s="607"/>
      <c r="L68" s="607"/>
      <c r="M68" s="607"/>
      <c r="N68" s="607"/>
      <c r="O68" s="607"/>
      <c r="P68" s="607"/>
      <c r="Q68" s="607"/>
      <c r="R68" s="607"/>
      <c r="S68" s="607"/>
      <c r="T68" s="607"/>
      <c r="U68" s="607"/>
      <c r="V68" s="607"/>
      <c r="W68" s="607"/>
      <c r="X68" s="607"/>
      <c r="Y68" s="607"/>
      <c r="Z68" s="607"/>
      <c r="AA68" s="607"/>
      <c r="AB68" s="607"/>
      <c r="AC68" s="607"/>
      <c r="AD68" s="607"/>
      <c r="AE68" s="607"/>
      <c r="AF68" s="607"/>
      <c r="AG68" s="607"/>
      <c r="AH68" s="607"/>
      <c r="AI68" s="607"/>
      <c r="AJ68" s="608"/>
      <c r="AK68" s="692"/>
      <c r="AL68" s="692"/>
      <c r="AM68" s="692"/>
      <c r="AN68" s="692"/>
      <c r="AO68" s="692"/>
      <c r="AP68" s="692"/>
      <c r="AQ68" s="692"/>
      <c r="AR68" s="693"/>
      <c r="AS68" s="209"/>
    </row>
    <row r="69" spans="1:45" hidden="1">
      <c r="A69" s="529"/>
      <c r="B69" s="530"/>
      <c r="C69" s="530"/>
      <c r="D69" s="599" t="s">
        <v>359</v>
      </c>
      <c r="E69" s="600"/>
      <c r="F69" s="600"/>
      <c r="G69" s="600"/>
      <c r="H69" s="600"/>
      <c r="I69" s="600"/>
      <c r="J69" s="600"/>
      <c r="K69" s="600"/>
      <c r="L69" s="600"/>
      <c r="M69" s="600"/>
      <c r="N69" s="600"/>
      <c r="O69" s="600"/>
      <c r="P69" s="600"/>
      <c r="Q69" s="600"/>
      <c r="R69" s="600"/>
      <c r="S69" s="600"/>
      <c r="T69" s="600"/>
      <c r="U69" s="600"/>
      <c r="V69" s="600"/>
      <c r="W69" s="600"/>
      <c r="X69" s="600"/>
      <c r="Y69" s="600"/>
      <c r="Z69" s="600"/>
      <c r="AA69" s="600"/>
      <c r="AB69" s="600"/>
      <c r="AC69" s="600"/>
      <c r="AD69" s="600"/>
      <c r="AE69" s="600"/>
      <c r="AF69" s="600"/>
      <c r="AG69" s="600"/>
      <c r="AH69" s="600"/>
      <c r="AI69" s="600"/>
      <c r="AJ69" s="601"/>
      <c r="AK69" s="690"/>
      <c r="AL69" s="690"/>
      <c r="AM69" s="690"/>
      <c r="AN69" s="690"/>
      <c r="AO69" s="690"/>
      <c r="AP69" s="690"/>
      <c r="AQ69" s="690"/>
      <c r="AR69" s="691"/>
      <c r="AS69" s="209"/>
    </row>
    <row r="70" spans="1:45" hidden="1">
      <c r="A70" s="532"/>
      <c r="B70" s="533"/>
      <c r="C70" s="533"/>
      <c r="D70" s="606" t="s">
        <v>360</v>
      </c>
      <c r="E70" s="607"/>
      <c r="F70" s="607"/>
      <c r="G70" s="607"/>
      <c r="H70" s="607"/>
      <c r="I70" s="607"/>
      <c r="J70" s="607"/>
      <c r="K70" s="607"/>
      <c r="L70" s="607"/>
      <c r="M70" s="607"/>
      <c r="N70" s="607"/>
      <c r="O70" s="607"/>
      <c r="P70" s="607"/>
      <c r="Q70" s="607"/>
      <c r="R70" s="607"/>
      <c r="S70" s="607"/>
      <c r="T70" s="607"/>
      <c r="U70" s="607"/>
      <c r="V70" s="607"/>
      <c r="W70" s="607"/>
      <c r="X70" s="607"/>
      <c r="Y70" s="607"/>
      <c r="Z70" s="607"/>
      <c r="AA70" s="607"/>
      <c r="AB70" s="607"/>
      <c r="AC70" s="607"/>
      <c r="AD70" s="607"/>
      <c r="AE70" s="607"/>
      <c r="AF70" s="607"/>
      <c r="AG70" s="607"/>
      <c r="AH70" s="607"/>
      <c r="AI70" s="607"/>
      <c r="AJ70" s="608"/>
      <c r="AK70" s="692"/>
      <c r="AL70" s="692"/>
      <c r="AM70" s="692"/>
      <c r="AN70" s="692"/>
      <c r="AO70" s="692"/>
      <c r="AP70" s="692"/>
      <c r="AQ70" s="692"/>
      <c r="AR70" s="693"/>
      <c r="AS70" s="209"/>
    </row>
    <row r="71" spans="1:45" hidden="1">
      <c r="A71" s="577"/>
      <c r="B71" s="567"/>
      <c r="C71" s="568"/>
      <c r="D71" s="606" t="s">
        <v>361</v>
      </c>
      <c r="E71" s="607"/>
      <c r="F71" s="607"/>
      <c r="G71" s="607"/>
      <c r="H71" s="607"/>
      <c r="I71" s="607"/>
      <c r="J71" s="607"/>
      <c r="K71" s="607"/>
      <c r="L71" s="607"/>
      <c r="M71" s="607"/>
      <c r="N71" s="607"/>
      <c r="O71" s="607"/>
      <c r="P71" s="607"/>
      <c r="Q71" s="607"/>
      <c r="R71" s="607"/>
      <c r="S71" s="607"/>
      <c r="T71" s="607"/>
      <c r="U71" s="607"/>
      <c r="V71" s="607"/>
      <c r="W71" s="607"/>
      <c r="X71" s="607"/>
      <c r="Y71" s="607"/>
      <c r="Z71" s="607"/>
      <c r="AA71" s="607"/>
      <c r="AB71" s="607"/>
      <c r="AC71" s="607"/>
      <c r="AD71" s="607"/>
      <c r="AE71" s="607"/>
      <c r="AF71" s="607"/>
      <c r="AG71" s="607"/>
      <c r="AH71" s="607"/>
      <c r="AI71" s="607"/>
      <c r="AJ71" s="608"/>
      <c r="AK71" s="698"/>
      <c r="AL71" s="698"/>
      <c r="AM71" s="698"/>
      <c r="AN71" s="698"/>
      <c r="AO71" s="698"/>
      <c r="AP71" s="698"/>
      <c r="AQ71" s="698"/>
      <c r="AR71" s="698"/>
      <c r="AS71" s="209"/>
    </row>
    <row r="72" spans="1:45" hidden="1">
      <c r="A72" s="577"/>
      <c r="B72" s="567"/>
      <c r="C72" s="568"/>
      <c r="D72" s="623" t="s">
        <v>362</v>
      </c>
      <c r="E72" s="624"/>
      <c r="F72" s="624"/>
      <c r="G72" s="624"/>
      <c r="H72" s="624"/>
      <c r="I72" s="624"/>
      <c r="J72" s="624"/>
      <c r="K72" s="624"/>
      <c r="L72" s="624"/>
      <c r="M72" s="624"/>
      <c r="N72" s="624"/>
      <c r="O72" s="624"/>
      <c r="P72" s="624"/>
      <c r="Q72" s="624"/>
      <c r="R72" s="624"/>
      <c r="S72" s="624"/>
      <c r="T72" s="624"/>
      <c r="U72" s="624"/>
      <c r="V72" s="624"/>
      <c r="W72" s="624"/>
      <c r="X72" s="624"/>
      <c r="Y72" s="624"/>
      <c r="Z72" s="624"/>
      <c r="AA72" s="624"/>
      <c r="AB72" s="624"/>
      <c r="AC72" s="624"/>
      <c r="AD72" s="624"/>
      <c r="AE72" s="624"/>
      <c r="AF72" s="624"/>
      <c r="AG72" s="624"/>
      <c r="AH72" s="624"/>
      <c r="AI72" s="624"/>
      <c r="AJ72" s="625"/>
      <c r="AK72" s="698"/>
      <c r="AL72" s="698"/>
      <c r="AM72" s="698"/>
      <c r="AN72" s="698"/>
      <c r="AO72" s="698"/>
      <c r="AP72" s="698"/>
      <c r="AQ72" s="698"/>
      <c r="AR72" s="698"/>
      <c r="AS72" s="209"/>
    </row>
    <row r="73" spans="1:45" hidden="1">
      <c r="A73" s="577"/>
      <c r="B73" s="567"/>
      <c r="C73" s="568"/>
      <c r="D73" s="619" t="s">
        <v>363</v>
      </c>
      <c r="E73" s="620"/>
      <c r="F73" s="620"/>
      <c r="G73" s="620"/>
      <c r="H73" s="620"/>
      <c r="I73" s="620"/>
      <c r="J73" s="620"/>
      <c r="K73" s="620"/>
      <c r="L73" s="620"/>
      <c r="M73" s="620"/>
      <c r="N73" s="620"/>
      <c r="O73" s="620"/>
      <c r="P73" s="620"/>
      <c r="Q73" s="620"/>
      <c r="R73" s="620"/>
      <c r="S73" s="620"/>
      <c r="T73" s="620"/>
      <c r="U73" s="620"/>
      <c r="V73" s="620"/>
      <c r="W73" s="620"/>
      <c r="X73" s="620"/>
      <c r="Y73" s="620"/>
      <c r="Z73" s="620"/>
      <c r="AA73" s="620"/>
      <c r="AB73" s="620"/>
      <c r="AC73" s="620"/>
      <c r="AD73" s="620"/>
      <c r="AE73" s="620"/>
      <c r="AF73" s="620"/>
      <c r="AG73" s="620"/>
      <c r="AH73" s="620"/>
      <c r="AI73" s="620"/>
      <c r="AJ73" s="621"/>
      <c r="AK73" s="698"/>
      <c r="AL73" s="698"/>
      <c r="AM73" s="698"/>
      <c r="AN73" s="698"/>
      <c r="AO73" s="698"/>
      <c r="AP73" s="698"/>
      <c r="AQ73" s="698"/>
      <c r="AR73" s="698"/>
      <c r="AS73" s="209"/>
    </row>
    <row r="74" spans="1:45" hidden="1">
      <c r="A74" s="577"/>
      <c r="B74" s="567"/>
      <c r="C74" s="568"/>
      <c r="D74" s="619" t="s">
        <v>364</v>
      </c>
      <c r="E74" s="620"/>
      <c r="F74" s="620"/>
      <c r="G74" s="620"/>
      <c r="H74" s="620"/>
      <c r="I74" s="620"/>
      <c r="J74" s="620"/>
      <c r="K74" s="620"/>
      <c r="L74" s="620"/>
      <c r="M74" s="620"/>
      <c r="N74" s="620"/>
      <c r="O74" s="620"/>
      <c r="P74" s="620"/>
      <c r="Q74" s="620"/>
      <c r="R74" s="620"/>
      <c r="S74" s="620"/>
      <c r="T74" s="620"/>
      <c r="U74" s="620"/>
      <c r="V74" s="620"/>
      <c r="W74" s="620"/>
      <c r="X74" s="620"/>
      <c r="Y74" s="620"/>
      <c r="Z74" s="620"/>
      <c r="AA74" s="620"/>
      <c r="AB74" s="620"/>
      <c r="AC74" s="620"/>
      <c r="AD74" s="620"/>
      <c r="AE74" s="620"/>
      <c r="AF74" s="620"/>
      <c r="AG74" s="620"/>
      <c r="AH74" s="620"/>
      <c r="AI74" s="620"/>
      <c r="AJ74" s="621"/>
      <c r="AK74" s="698"/>
      <c r="AL74" s="698"/>
      <c r="AM74" s="698"/>
      <c r="AN74" s="698"/>
      <c r="AO74" s="698"/>
      <c r="AP74" s="698"/>
      <c r="AQ74" s="698"/>
      <c r="AR74" s="698"/>
      <c r="AS74" s="209"/>
    </row>
    <row r="75" spans="1:45" hidden="1">
      <c r="A75" s="694" t="s">
        <v>33</v>
      </c>
      <c r="B75" s="695"/>
      <c r="C75" s="696"/>
      <c r="D75" s="612" t="s">
        <v>55</v>
      </c>
      <c r="E75" s="613"/>
      <c r="F75" s="613"/>
      <c r="G75" s="613"/>
      <c r="H75" s="613"/>
      <c r="I75" s="613"/>
      <c r="J75" s="613"/>
      <c r="K75" s="613"/>
      <c r="L75" s="613"/>
      <c r="M75" s="613"/>
      <c r="N75" s="613"/>
      <c r="O75" s="613"/>
      <c r="P75" s="613"/>
      <c r="Q75" s="613"/>
      <c r="R75" s="613"/>
      <c r="S75" s="613"/>
      <c r="T75" s="613"/>
      <c r="U75" s="613"/>
      <c r="V75" s="613"/>
      <c r="W75" s="613"/>
      <c r="X75" s="613"/>
      <c r="Y75" s="613"/>
      <c r="Z75" s="613"/>
      <c r="AA75" s="613"/>
      <c r="AB75" s="613"/>
      <c r="AC75" s="613"/>
      <c r="AD75" s="613"/>
      <c r="AE75" s="613"/>
      <c r="AF75" s="613"/>
      <c r="AG75" s="613"/>
      <c r="AH75" s="613"/>
      <c r="AI75" s="613"/>
      <c r="AJ75" s="614"/>
      <c r="AK75" s="697"/>
      <c r="AL75" s="697"/>
      <c r="AM75" s="697"/>
      <c r="AN75" s="697"/>
      <c r="AO75" s="697"/>
      <c r="AP75" s="697"/>
      <c r="AQ75" s="697"/>
      <c r="AR75" s="697"/>
      <c r="AS75" s="209"/>
    </row>
    <row r="76" spans="1:45" hidden="1">
      <c r="A76" s="529"/>
      <c r="B76" s="530"/>
      <c r="C76" s="530"/>
      <c r="D76" s="599" t="s">
        <v>56</v>
      </c>
      <c r="E76" s="600"/>
      <c r="F76" s="600"/>
      <c r="G76" s="600"/>
      <c r="H76" s="600"/>
      <c r="I76" s="600"/>
      <c r="J76" s="600"/>
      <c r="K76" s="600"/>
      <c r="L76" s="600"/>
      <c r="M76" s="600"/>
      <c r="N76" s="600"/>
      <c r="O76" s="600"/>
      <c r="P76" s="600"/>
      <c r="Q76" s="600"/>
      <c r="R76" s="600"/>
      <c r="S76" s="600"/>
      <c r="T76" s="600"/>
      <c r="U76" s="600"/>
      <c r="V76" s="600"/>
      <c r="W76" s="600"/>
      <c r="X76" s="600"/>
      <c r="Y76" s="600"/>
      <c r="Z76" s="600"/>
      <c r="AA76" s="600"/>
      <c r="AB76" s="600"/>
      <c r="AC76" s="600"/>
      <c r="AD76" s="600"/>
      <c r="AE76" s="600"/>
      <c r="AF76" s="600"/>
      <c r="AG76" s="600"/>
      <c r="AH76" s="600"/>
      <c r="AI76" s="600"/>
      <c r="AJ76" s="601"/>
      <c r="AK76" s="690"/>
      <c r="AL76" s="690"/>
      <c r="AM76" s="690"/>
      <c r="AN76" s="690"/>
      <c r="AO76" s="690"/>
      <c r="AP76" s="690"/>
      <c r="AQ76" s="690"/>
      <c r="AR76" s="691"/>
      <c r="AS76" s="209"/>
    </row>
    <row r="77" spans="1:45" hidden="1">
      <c r="A77" s="532"/>
      <c r="B77" s="533"/>
      <c r="C77" s="533"/>
      <c r="D77" s="606" t="s">
        <v>365</v>
      </c>
      <c r="E77" s="607"/>
      <c r="F77" s="607"/>
      <c r="G77" s="607"/>
      <c r="H77" s="607"/>
      <c r="I77" s="607"/>
      <c r="J77" s="607"/>
      <c r="K77" s="607"/>
      <c r="L77" s="607"/>
      <c r="M77" s="607"/>
      <c r="N77" s="607"/>
      <c r="O77" s="607"/>
      <c r="P77" s="607"/>
      <c r="Q77" s="607"/>
      <c r="R77" s="607"/>
      <c r="S77" s="607"/>
      <c r="T77" s="607"/>
      <c r="U77" s="607"/>
      <c r="V77" s="607"/>
      <c r="W77" s="607"/>
      <c r="X77" s="607"/>
      <c r="Y77" s="607"/>
      <c r="Z77" s="607"/>
      <c r="AA77" s="607"/>
      <c r="AB77" s="607"/>
      <c r="AC77" s="607"/>
      <c r="AD77" s="607"/>
      <c r="AE77" s="607"/>
      <c r="AF77" s="607"/>
      <c r="AG77" s="607"/>
      <c r="AH77" s="607"/>
      <c r="AI77" s="607"/>
      <c r="AJ77" s="608"/>
      <c r="AK77" s="692"/>
      <c r="AL77" s="692"/>
      <c r="AM77" s="692"/>
      <c r="AN77" s="692"/>
      <c r="AO77" s="692"/>
      <c r="AP77" s="692"/>
      <c r="AQ77" s="692"/>
      <c r="AR77" s="693"/>
      <c r="AS77" s="209"/>
    </row>
    <row r="78" spans="1:45" hidden="1">
      <c r="A78" s="529"/>
      <c r="B78" s="530"/>
      <c r="C78" s="530"/>
      <c r="D78" s="599" t="s">
        <v>366</v>
      </c>
      <c r="E78" s="600"/>
      <c r="F78" s="600"/>
      <c r="G78" s="600"/>
      <c r="H78" s="600"/>
      <c r="I78" s="600"/>
      <c r="J78" s="600"/>
      <c r="K78" s="600"/>
      <c r="L78" s="600"/>
      <c r="M78" s="600"/>
      <c r="N78" s="600"/>
      <c r="O78" s="600"/>
      <c r="P78" s="600"/>
      <c r="Q78" s="600"/>
      <c r="R78" s="600"/>
      <c r="S78" s="600"/>
      <c r="T78" s="600"/>
      <c r="U78" s="600"/>
      <c r="V78" s="600"/>
      <c r="W78" s="600"/>
      <c r="X78" s="600"/>
      <c r="Y78" s="600"/>
      <c r="Z78" s="600"/>
      <c r="AA78" s="600"/>
      <c r="AB78" s="600"/>
      <c r="AC78" s="600"/>
      <c r="AD78" s="600"/>
      <c r="AE78" s="600"/>
      <c r="AF78" s="600"/>
      <c r="AG78" s="600"/>
      <c r="AH78" s="600"/>
      <c r="AI78" s="600"/>
      <c r="AJ78" s="601"/>
      <c r="AK78" s="690"/>
      <c r="AL78" s="690"/>
      <c r="AM78" s="690"/>
      <c r="AN78" s="690"/>
      <c r="AO78" s="690"/>
      <c r="AP78" s="690"/>
      <c r="AQ78" s="690"/>
      <c r="AR78" s="691"/>
      <c r="AS78" s="209"/>
    </row>
    <row r="79" spans="1:45" hidden="1">
      <c r="A79" s="532"/>
      <c r="B79" s="533"/>
      <c r="C79" s="533"/>
      <c r="D79" s="606" t="s">
        <v>367</v>
      </c>
      <c r="E79" s="607"/>
      <c r="F79" s="607"/>
      <c r="G79" s="607"/>
      <c r="H79" s="607"/>
      <c r="I79" s="607"/>
      <c r="J79" s="607"/>
      <c r="K79" s="607"/>
      <c r="L79" s="607"/>
      <c r="M79" s="607"/>
      <c r="N79" s="607"/>
      <c r="O79" s="607"/>
      <c r="P79" s="607"/>
      <c r="Q79" s="607"/>
      <c r="R79" s="607"/>
      <c r="S79" s="607"/>
      <c r="T79" s="607"/>
      <c r="U79" s="607"/>
      <c r="V79" s="607"/>
      <c r="W79" s="607"/>
      <c r="X79" s="607"/>
      <c r="Y79" s="607"/>
      <c r="Z79" s="607"/>
      <c r="AA79" s="607"/>
      <c r="AB79" s="607"/>
      <c r="AC79" s="607"/>
      <c r="AD79" s="607"/>
      <c r="AE79" s="607"/>
      <c r="AF79" s="607"/>
      <c r="AG79" s="607"/>
      <c r="AH79" s="607"/>
      <c r="AI79" s="607"/>
      <c r="AJ79" s="608"/>
      <c r="AK79" s="692"/>
      <c r="AL79" s="692"/>
      <c r="AM79" s="692"/>
      <c r="AN79" s="692"/>
      <c r="AO79" s="692"/>
      <c r="AP79" s="692"/>
      <c r="AQ79" s="692"/>
      <c r="AR79" s="693"/>
      <c r="AS79" s="209"/>
    </row>
    <row r="80" spans="1:45" hidden="1"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</row>
    <row r="81" spans="1:47" hidden="1"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715" t="s">
        <v>326</v>
      </c>
      <c r="AO81" s="715"/>
      <c r="AP81" s="715"/>
      <c r="AQ81" s="715"/>
      <c r="AR81" s="715"/>
      <c r="AS81" s="715"/>
    </row>
    <row r="82" spans="1:47" hidden="1">
      <c r="A82" s="517" t="s">
        <v>338</v>
      </c>
      <c r="B82" s="517"/>
      <c r="C82" s="517"/>
      <c r="D82" s="517"/>
      <c r="E82" s="517"/>
      <c r="F82" s="517"/>
      <c r="G82" s="517"/>
      <c r="H82" s="517"/>
      <c r="I82" s="517"/>
      <c r="J82" s="517"/>
      <c r="K82" s="517"/>
      <c r="L82" s="517"/>
      <c r="M82" s="517"/>
      <c r="N82" s="517"/>
      <c r="O82" s="517"/>
      <c r="P82" s="517"/>
      <c r="Q82" s="517"/>
      <c r="R82" s="517"/>
      <c r="S82" s="517"/>
      <c r="T82" s="517"/>
      <c r="U82" s="517"/>
      <c r="V82" s="517"/>
      <c r="W82" s="517"/>
      <c r="X82" s="517"/>
      <c r="Y82" s="517"/>
      <c r="Z82" s="517"/>
      <c r="AA82" s="517"/>
      <c r="AB82" s="517"/>
      <c r="AC82" s="517"/>
      <c r="AD82" s="517"/>
      <c r="AE82" s="517"/>
      <c r="AF82" s="517"/>
      <c r="AG82" s="517"/>
      <c r="AH82" s="517"/>
      <c r="AI82" s="517"/>
      <c r="AJ82" s="517"/>
      <c r="AK82" s="517"/>
      <c r="AL82" s="517"/>
      <c r="AM82" s="517"/>
      <c r="AN82" s="517"/>
      <c r="AO82" s="517"/>
      <c r="AP82" s="517"/>
      <c r="AQ82" s="517"/>
      <c r="AR82" s="517"/>
      <c r="AS82" s="517"/>
    </row>
    <row r="83" spans="1:47" hidden="1">
      <c r="A83" s="594" t="s">
        <v>39</v>
      </c>
      <c r="B83" s="594"/>
      <c r="C83" s="594"/>
      <c r="D83" s="594"/>
      <c r="E83" s="594"/>
      <c r="F83" s="594"/>
      <c r="G83" s="594"/>
      <c r="H83" s="594"/>
      <c r="I83" s="594"/>
      <c r="J83" s="594"/>
      <c r="K83" s="594"/>
      <c r="L83" s="594"/>
      <c r="M83" s="594"/>
      <c r="N83" s="594"/>
      <c r="O83" s="594"/>
      <c r="P83" s="594"/>
      <c r="Q83" s="594"/>
      <c r="R83" s="594"/>
      <c r="S83" s="594"/>
      <c r="T83" s="594"/>
      <c r="U83" s="594"/>
      <c r="V83" s="594"/>
      <c r="W83" s="594"/>
      <c r="X83" s="594"/>
      <c r="Y83" s="594"/>
      <c r="Z83" s="594"/>
      <c r="AA83" s="594"/>
      <c r="AB83" s="594"/>
      <c r="AC83" s="594"/>
      <c r="AD83" s="594"/>
      <c r="AE83" s="594"/>
      <c r="AF83" s="594"/>
      <c r="AG83" s="594"/>
      <c r="AH83" s="594"/>
      <c r="AI83" s="594"/>
      <c r="AJ83" s="594"/>
      <c r="AK83" s="594"/>
      <c r="AL83" s="594"/>
      <c r="AM83" s="594"/>
      <c r="AN83" s="594"/>
      <c r="AO83" s="594"/>
      <c r="AP83" s="594"/>
      <c r="AQ83" s="594"/>
      <c r="AR83" s="594"/>
      <c r="AS83" s="594"/>
    </row>
    <row r="84" spans="1:47" ht="12.75" hidden="1" customHeight="1">
      <c r="A84" s="519" t="s">
        <v>23</v>
      </c>
      <c r="B84" s="519"/>
      <c r="C84" s="519"/>
      <c r="D84" s="519"/>
      <c r="E84" s="519"/>
      <c r="F84" s="519"/>
      <c r="G84" s="519"/>
      <c r="H84" s="519"/>
      <c r="I84" s="519"/>
      <c r="J84" s="709" t="s">
        <v>40</v>
      </c>
      <c r="K84" s="709"/>
      <c r="L84" s="709"/>
      <c r="M84" s="709" t="s">
        <v>41</v>
      </c>
      <c r="N84" s="709"/>
      <c r="O84" s="709"/>
      <c r="P84" s="724" t="s">
        <v>79</v>
      </c>
      <c r="Q84" s="724"/>
      <c r="R84" s="724"/>
      <c r="S84" s="724"/>
      <c r="T84" s="724"/>
      <c r="U84" s="724"/>
      <c r="V84" s="724"/>
      <c r="W84" s="724"/>
      <c r="X84" s="724"/>
      <c r="Y84" s="724"/>
      <c r="Z84" s="724"/>
      <c r="AA84" s="724"/>
      <c r="AB84" s="724"/>
      <c r="AC84" s="724"/>
      <c r="AD84" s="724"/>
      <c r="AE84" s="724"/>
      <c r="AF84" s="724"/>
      <c r="AG84" s="724"/>
      <c r="AH84" s="724"/>
      <c r="AI84" s="724"/>
      <c r="AJ84" s="724"/>
      <c r="AK84" s="724"/>
      <c r="AL84" s="724"/>
      <c r="AM84" s="724"/>
      <c r="AN84" s="724"/>
      <c r="AO84" s="724"/>
      <c r="AP84" s="724"/>
      <c r="AQ84" s="724"/>
      <c r="AR84" s="724"/>
      <c r="AS84" s="724"/>
    </row>
    <row r="85" spans="1:47" ht="12.75" hidden="1" customHeight="1">
      <c r="A85" s="519"/>
      <c r="B85" s="519"/>
      <c r="C85" s="519"/>
      <c r="D85" s="519"/>
      <c r="E85" s="519"/>
      <c r="F85" s="519"/>
      <c r="G85" s="519"/>
      <c r="H85" s="519"/>
      <c r="I85" s="519"/>
      <c r="J85" s="709"/>
      <c r="K85" s="709"/>
      <c r="L85" s="709"/>
      <c r="M85" s="709"/>
      <c r="N85" s="709"/>
      <c r="O85" s="709"/>
      <c r="P85" s="724" t="s">
        <v>42</v>
      </c>
      <c r="Q85" s="724"/>
      <c r="R85" s="724"/>
      <c r="S85" s="724"/>
      <c r="T85" s="724"/>
      <c r="U85" s="724" t="s">
        <v>28</v>
      </c>
      <c r="V85" s="724"/>
      <c r="W85" s="724"/>
      <c r="X85" s="724"/>
      <c r="Y85" s="724"/>
      <c r="Z85" s="724"/>
      <c r="AA85" s="724"/>
      <c r="AB85" s="724"/>
      <c r="AC85" s="724"/>
      <c r="AD85" s="724"/>
      <c r="AE85" s="724"/>
      <c r="AF85" s="724"/>
      <c r="AG85" s="724"/>
      <c r="AH85" s="724"/>
      <c r="AI85" s="724"/>
      <c r="AJ85" s="724"/>
      <c r="AK85" s="724"/>
      <c r="AL85" s="724"/>
      <c r="AM85" s="724"/>
      <c r="AN85" s="724"/>
      <c r="AO85" s="724"/>
      <c r="AP85" s="724"/>
      <c r="AQ85" s="724"/>
      <c r="AR85" s="724"/>
      <c r="AS85" s="724"/>
    </row>
    <row r="86" spans="1:47" ht="79.5" hidden="1" customHeight="1">
      <c r="A86" s="519"/>
      <c r="B86" s="519"/>
      <c r="C86" s="519"/>
      <c r="D86" s="519"/>
      <c r="E86" s="519"/>
      <c r="F86" s="519"/>
      <c r="G86" s="519"/>
      <c r="H86" s="519"/>
      <c r="I86" s="519"/>
      <c r="J86" s="709"/>
      <c r="K86" s="709"/>
      <c r="L86" s="709"/>
      <c r="M86" s="709"/>
      <c r="N86" s="709"/>
      <c r="O86" s="709"/>
      <c r="P86" s="724"/>
      <c r="Q86" s="724"/>
      <c r="R86" s="724"/>
      <c r="S86" s="724"/>
      <c r="T86" s="724"/>
      <c r="U86" s="709" t="s">
        <v>325</v>
      </c>
      <c r="V86" s="709"/>
      <c r="W86" s="709"/>
      <c r="X86" s="709"/>
      <c r="Y86" s="709"/>
      <c r="Z86" s="709" t="s">
        <v>43</v>
      </c>
      <c r="AA86" s="709"/>
      <c r="AB86" s="709"/>
      <c r="AC86" s="709"/>
      <c r="AD86" s="709" t="s">
        <v>44</v>
      </c>
      <c r="AE86" s="709"/>
      <c r="AF86" s="709"/>
      <c r="AG86" s="709"/>
      <c r="AH86" s="709" t="s">
        <v>45</v>
      </c>
      <c r="AI86" s="709"/>
      <c r="AJ86" s="709"/>
      <c r="AK86" s="709"/>
      <c r="AL86" s="709" t="s">
        <v>46</v>
      </c>
      <c r="AM86" s="709"/>
      <c r="AN86" s="709"/>
      <c r="AO86" s="709"/>
      <c r="AP86" s="709"/>
      <c r="AQ86" s="709"/>
      <c r="AR86" s="709"/>
      <c r="AS86" s="709"/>
    </row>
    <row r="87" spans="1:47" ht="32.25" hidden="1" customHeight="1">
      <c r="A87" s="519"/>
      <c r="B87" s="519"/>
      <c r="C87" s="519"/>
      <c r="D87" s="519"/>
      <c r="E87" s="519"/>
      <c r="F87" s="519"/>
      <c r="G87" s="519"/>
      <c r="H87" s="519"/>
      <c r="I87" s="519"/>
      <c r="J87" s="709"/>
      <c r="K87" s="709"/>
      <c r="L87" s="709"/>
      <c r="M87" s="709"/>
      <c r="N87" s="709"/>
      <c r="O87" s="709"/>
      <c r="P87" s="724"/>
      <c r="Q87" s="724"/>
      <c r="R87" s="724"/>
      <c r="S87" s="724"/>
      <c r="T87" s="724"/>
      <c r="U87" s="709"/>
      <c r="V87" s="709"/>
      <c r="W87" s="709"/>
      <c r="X87" s="709"/>
      <c r="Y87" s="709"/>
      <c r="Z87" s="709"/>
      <c r="AA87" s="709"/>
      <c r="AB87" s="709"/>
      <c r="AC87" s="709"/>
      <c r="AD87" s="709"/>
      <c r="AE87" s="709"/>
      <c r="AF87" s="709"/>
      <c r="AG87" s="709"/>
      <c r="AH87" s="709"/>
      <c r="AI87" s="709"/>
      <c r="AJ87" s="709"/>
      <c r="AK87" s="709"/>
      <c r="AL87" s="709" t="s">
        <v>42</v>
      </c>
      <c r="AM87" s="709"/>
      <c r="AN87" s="709"/>
      <c r="AO87" s="709"/>
      <c r="AP87" s="709" t="s">
        <v>47</v>
      </c>
      <c r="AQ87" s="709"/>
      <c r="AR87" s="709"/>
      <c r="AS87" s="709"/>
    </row>
    <row r="88" spans="1:47" ht="16.149999999999999" hidden="1" customHeight="1">
      <c r="A88" s="579">
        <v>1</v>
      </c>
      <c r="B88" s="580"/>
      <c r="C88" s="580"/>
      <c r="D88" s="580"/>
      <c r="E88" s="580"/>
      <c r="F88" s="580"/>
      <c r="G88" s="580"/>
      <c r="H88" s="580"/>
      <c r="I88" s="581"/>
      <c r="J88" s="721">
        <v>2</v>
      </c>
      <c r="K88" s="722"/>
      <c r="L88" s="722"/>
      <c r="M88" s="722">
        <v>3</v>
      </c>
      <c r="N88" s="722"/>
      <c r="O88" s="722"/>
      <c r="P88" s="722">
        <v>4</v>
      </c>
      <c r="Q88" s="722"/>
      <c r="R88" s="722"/>
      <c r="S88" s="722"/>
      <c r="T88" s="722"/>
      <c r="U88" s="722">
        <v>5</v>
      </c>
      <c r="V88" s="722"/>
      <c r="W88" s="722"/>
      <c r="X88" s="722"/>
      <c r="Y88" s="723"/>
      <c r="Z88" s="721">
        <v>6</v>
      </c>
      <c r="AA88" s="722"/>
      <c r="AB88" s="722"/>
      <c r="AC88" s="723"/>
      <c r="AD88" s="721">
        <v>7</v>
      </c>
      <c r="AE88" s="722"/>
      <c r="AF88" s="722"/>
      <c r="AG88" s="723"/>
      <c r="AH88" s="721">
        <v>8</v>
      </c>
      <c r="AI88" s="722"/>
      <c r="AJ88" s="722"/>
      <c r="AK88" s="723"/>
      <c r="AL88" s="721">
        <v>9</v>
      </c>
      <c r="AM88" s="722"/>
      <c r="AN88" s="722"/>
      <c r="AO88" s="723"/>
      <c r="AP88" s="721">
        <v>10</v>
      </c>
      <c r="AQ88" s="722"/>
      <c r="AR88" s="722"/>
      <c r="AS88" s="723"/>
    </row>
    <row r="89" spans="1:47" s="2" customFormat="1" ht="16.149999999999999" hidden="1" customHeight="1">
      <c r="A89" s="582">
        <v>2017</v>
      </c>
      <c r="B89" s="583"/>
      <c r="C89" s="583"/>
      <c r="D89" s="583"/>
      <c r="E89" s="583"/>
      <c r="F89" s="583"/>
      <c r="G89" s="583"/>
      <c r="H89" s="583"/>
      <c r="I89" s="583"/>
      <c r="J89" s="583"/>
      <c r="K89" s="583"/>
      <c r="L89" s="583"/>
      <c r="M89" s="583"/>
      <c r="N89" s="583"/>
      <c r="O89" s="583"/>
      <c r="P89" s="583"/>
      <c r="Q89" s="583"/>
      <c r="R89" s="583"/>
      <c r="S89" s="583"/>
      <c r="T89" s="583"/>
      <c r="U89" s="583"/>
      <c r="V89" s="583"/>
      <c r="W89" s="583"/>
      <c r="X89" s="583"/>
      <c r="Y89" s="583"/>
      <c r="Z89" s="583"/>
      <c r="AA89" s="583"/>
      <c r="AB89" s="583"/>
      <c r="AC89" s="583"/>
      <c r="AD89" s="583"/>
      <c r="AE89" s="583"/>
      <c r="AF89" s="583"/>
      <c r="AG89" s="583"/>
      <c r="AH89" s="583"/>
      <c r="AI89" s="583"/>
      <c r="AJ89" s="583"/>
      <c r="AK89" s="583"/>
      <c r="AL89" s="583"/>
      <c r="AM89" s="583"/>
      <c r="AN89" s="583"/>
      <c r="AO89" s="583"/>
      <c r="AP89" s="583"/>
      <c r="AQ89" s="583"/>
      <c r="AR89" s="583"/>
      <c r="AS89" s="584"/>
      <c r="AU89" s="198"/>
    </row>
    <row r="90" spans="1:47" hidden="1">
      <c r="A90" s="551" t="s">
        <v>48</v>
      </c>
      <c r="B90" s="552"/>
      <c r="C90" s="552"/>
      <c r="D90" s="552"/>
      <c r="E90" s="552"/>
      <c r="F90" s="552"/>
      <c r="G90" s="552"/>
      <c r="H90" s="552"/>
      <c r="I90" s="553"/>
      <c r="J90" s="578">
        <v>100</v>
      </c>
      <c r="K90" s="578"/>
      <c r="L90" s="578"/>
      <c r="M90" s="622" t="s">
        <v>49</v>
      </c>
      <c r="N90" s="622"/>
      <c r="O90" s="622"/>
      <c r="P90" s="578">
        <f>P91+P93+P97+P98+P99+P100+P101</f>
        <v>0</v>
      </c>
      <c r="Q90" s="578"/>
      <c r="R90" s="578"/>
      <c r="S90" s="578"/>
      <c r="T90" s="578"/>
      <c r="U90" s="578">
        <f>U93</f>
        <v>0</v>
      </c>
      <c r="V90" s="578"/>
      <c r="W90" s="578"/>
      <c r="X90" s="578"/>
      <c r="Y90" s="578"/>
      <c r="Z90" s="578">
        <f>Z99</f>
        <v>0</v>
      </c>
      <c r="AA90" s="578"/>
      <c r="AB90" s="578"/>
      <c r="AC90" s="578"/>
      <c r="AD90" s="578">
        <f>AD99</f>
        <v>0</v>
      </c>
      <c r="AE90" s="578"/>
      <c r="AF90" s="578"/>
      <c r="AG90" s="578"/>
      <c r="AH90" s="578">
        <f>AH93</f>
        <v>0</v>
      </c>
      <c r="AI90" s="578"/>
      <c r="AJ90" s="578"/>
      <c r="AK90" s="578"/>
      <c r="AL90" s="578">
        <f>AL93+AL97+AL98+AL100</f>
        <v>0</v>
      </c>
      <c r="AM90" s="578"/>
      <c r="AN90" s="578"/>
      <c r="AO90" s="578"/>
      <c r="AP90" s="578">
        <f>AP93+AP100</f>
        <v>0</v>
      </c>
      <c r="AQ90" s="578"/>
      <c r="AR90" s="578"/>
      <c r="AS90" s="578"/>
      <c r="AT90" s="8"/>
    </row>
    <row r="91" spans="1:47" hidden="1">
      <c r="A91" s="569" t="s">
        <v>287</v>
      </c>
      <c r="B91" s="570"/>
      <c r="C91" s="570"/>
      <c r="D91" s="570"/>
      <c r="E91" s="570"/>
      <c r="F91" s="570"/>
      <c r="G91" s="570"/>
      <c r="H91" s="570"/>
      <c r="I91" s="571"/>
      <c r="J91" s="578">
        <v>110</v>
      </c>
      <c r="K91" s="578"/>
      <c r="L91" s="578"/>
      <c r="M91" s="578">
        <v>120</v>
      </c>
      <c r="N91" s="578"/>
      <c r="O91" s="578"/>
      <c r="P91" s="578">
        <f>AL91</f>
        <v>0</v>
      </c>
      <c r="Q91" s="578"/>
      <c r="R91" s="578"/>
      <c r="S91" s="578"/>
      <c r="T91" s="578"/>
      <c r="U91" s="578" t="s">
        <v>49</v>
      </c>
      <c r="V91" s="578"/>
      <c r="W91" s="578"/>
      <c r="X91" s="578"/>
      <c r="Y91" s="578"/>
      <c r="Z91" s="578" t="s">
        <v>49</v>
      </c>
      <c r="AA91" s="578"/>
      <c r="AB91" s="578"/>
      <c r="AC91" s="578"/>
      <c r="AD91" s="578" t="s">
        <v>49</v>
      </c>
      <c r="AE91" s="578"/>
      <c r="AF91" s="578"/>
      <c r="AG91" s="578"/>
      <c r="AH91" s="578" t="s">
        <v>49</v>
      </c>
      <c r="AI91" s="578"/>
      <c r="AJ91" s="578"/>
      <c r="AK91" s="578"/>
      <c r="AL91" s="578"/>
      <c r="AM91" s="578"/>
      <c r="AN91" s="578"/>
      <c r="AO91" s="578"/>
      <c r="AP91" s="578" t="s">
        <v>49</v>
      </c>
      <c r="AQ91" s="578"/>
      <c r="AR91" s="578"/>
      <c r="AS91" s="578"/>
      <c r="AT91" s="8"/>
    </row>
    <row r="92" spans="1:47" ht="12.75" hidden="1" customHeight="1">
      <c r="A92" s="563" t="s">
        <v>288</v>
      </c>
      <c r="B92" s="564"/>
      <c r="C92" s="564"/>
      <c r="D92" s="564"/>
      <c r="E92" s="564"/>
      <c r="F92" s="564"/>
      <c r="G92" s="564"/>
      <c r="H92" s="564"/>
      <c r="I92" s="565"/>
      <c r="J92" s="578"/>
      <c r="K92" s="578"/>
      <c r="L92" s="578"/>
      <c r="M92" s="578"/>
      <c r="N92" s="578"/>
      <c r="O92" s="578"/>
      <c r="P92" s="578"/>
      <c r="Q92" s="578"/>
      <c r="R92" s="578"/>
      <c r="S92" s="578"/>
      <c r="T92" s="578"/>
      <c r="U92" s="578"/>
      <c r="V92" s="578"/>
      <c r="W92" s="578"/>
      <c r="X92" s="578"/>
      <c r="Y92" s="578"/>
      <c r="Z92" s="578"/>
      <c r="AA92" s="578"/>
      <c r="AB92" s="578"/>
      <c r="AC92" s="578"/>
      <c r="AD92" s="578"/>
      <c r="AE92" s="578"/>
      <c r="AF92" s="578"/>
      <c r="AG92" s="578"/>
      <c r="AH92" s="578"/>
      <c r="AI92" s="578"/>
      <c r="AJ92" s="578"/>
      <c r="AK92" s="578"/>
      <c r="AL92" s="578"/>
      <c r="AM92" s="578"/>
      <c r="AN92" s="578"/>
      <c r="AO92" s="578"/>
      <c r="AP92" s="578"/>
      <c r="AQ92" s="578"/>
      <c r="AR92" s="578"/>
      <c r="AS92" s="578"/>
      <c r="AT92" s="8"/>
    </row>
    <row r="93" spans="1:47" ht="12.75" hidden="1" customHeight="1">
      <c r="A93" s="574" t="s">
        <v>289</v>
      </c>
      <c r="B93" s="575"/>
      <c r="C93" s="575"/>
      <c r="D93" s="575"/>
      <c r="E93" s="575"/>
      <c r="F93" s="575"/>
      <c r="G93" s="575"/>
      <c r="H93" s="575"/>
      <c r="I93" s="576"/>
      <c r="J93" s="578">
        <v>120</v>
      </c>
      <c r="K93" s="578"/>
      <c r="L93" s="578"/>
      <c r="M93" s="578">
        <v>130</v>
      </c>
      <c r="N93" s="578"/>
      <c r="O93" s="578"/>
      <c r="P93" s="578">
        <f>P94+P96</f>
        <v>0</v>
      </c>
      <c r="Q93" s="578"/>
      <c r="R93" s="578"/>
      <c r="S93" s="578"/>
      <c r="T93" s="578"/>
      <c r="U93" s="578">
        <f>U94+U96</f>
        <v>0</v>
      </c>
      <c r="V93" s="578"/>
      <c r="W93" s="578"/>
      <c r="X93" s="578"/>
      <c r="Y93" s="578"/>
      <c r="Z93" s="578" t="s">
        <v>49</v>
      </c>
      <c r="AA93" s="578"/>
      <c r="AB93" s="578"/>
      <c r="AC93" s="578"/>
      <c r="AD93" s="578" t="s">
        <v>49</v>
      </c>
      <c r="AE93" s="578"/>
      <c r="AF93" s="578"/>
      <c r="AG93" s="578"/>
      <c r="AH93" s="578">
        <f>AH94+AH96</f>
        <v>0</v>
      </c>
      <c r="AI93" s="578"/>
      <c r="AJ93" s="578"/>
      <c r="AK93" s="578"/>
      <c r="AL93" s="578">
        <f>AL94+AL96</f>
        <v>0</v>
      </c>
      <c r="AM93" s="578"/>
      <c r="AN93" s="578"/>
      <c r="AO93" s="578"/>
      <c r="AP93" s="578">
        <f t="shared" ref="AP93" si="0">AP94+AP96</f>
        <v>0</v>
      </c>
      <c r="AQ93" s="578"/>
      <c r="AR93" s="578"/>
      <c r="AS93" s="578"/>
      <c r="AT93" s="8"/>
    </row>
    <row r="94" spans="1:47" hidden="1">
      <c r="A94" s="569" t="s">
        <v>290</v>
      </c>
      <c r="B94" s="570"/>
      <c r="C94" s="570"/>
      <c r="D94" s="570"/>
      <c r="E94" s="570"/>
      <c r="F94" s="570"/>
      <c r="G94" s="570"/>
      <c r="H94" s="570"/>
      <c r="I94" s="571"/>
      <c r="J94" s="578"/>
      <c r="K94" s="578"/>
      <c r="L94" s="578"/>
      <c r="M94" s="578">
        <v>130</v>
      </c>
      <c r="N94" s="578"/>
      <c r="O94" s="578"/>
      <c r="P94" s="578">
        <f>U94+AH94+AL94+AP94</f>
        <v>0</v>
      </c>
      <c r="Q94" s="578"/>
      <c r="R94" s="578"/>
      <c r="S94" s="578"/>
      <c r="T94" s="578"/>
      <c r="U94" s="578"/>
      <c r="V94" s="578"/>
      <c r="W94" s="578"/>
      <c r="X94" s="578"/>
      <c r="Y94" s="578"/>
      <c r="Z94" s="578" t="s">
        <v>49</v>
      </c>
      <c r="AA94" s="578"/>
      <c r="AB94" s="578"/>
      <c r="AC94" s="578"/>
      <c r="AD94" s="578" t="s">
        <v>49</v>
      </c>
      <c r="AE94" s="578"/>
      <c r="AF94" s="578"/>
      <c r="AG94" s="578"/>
      <c r="AH94" s="578"/>
      <c r="AI94" s="578"/>
      <c r="AJ94" s="578"/>
      <c r="AK94" s="578"/>
      <c r="AL94" s="578"/>
      <c r="AM94" s="578"/>
      <c r="AN94" s="578"/>
      <c r="AO94" s="578"/>
      <c r="AP94" s="578"/>
      <c r="AQ94" s="578"/>
      <c r="AR94" s="578"/>
      <c r="AS94" s="578"/>
      <c r="AT94" s="8"/>
    </row>
    <row r="95" spans="1:47" ht="12.75" hidden="1" customHeight="1">
      <c r="A95" s="563" t="s">
        <v>291</v>
      </c>
      <c r="B95" s="564"/>
      <c r="C95" s="564"/>
      <c r="D95" s="564"/>
      <c r="E95" s="564"/>
      <c r="F95" s="564"/>
      <c r="G95" s="564"/>
      <c r="H95" s="564"/>
      <c r="I95" s="565"/>
      <c r="J95" s="578"/>
      <c r="K95" s="578"/>
      <c r="L95" s="578"/>
      <c r="M95" s="578"/>
      <c r="N95" s="578"/>
      <c r="O95" s="578"/>
      <c r="P95" s="578"/>
      <c r="Q95" s="578"/>
      <c r="R95" s="578"/>
      <c r="S95" s="578"/>
      <c r="T95" s="578"/>
      <c r="U95" s="578"/>
      <c r="V95" s="578"/>
      <c r="W95" s="578"/>
      <c r="X95" s="578"/>
      <c r="Y95" s="578"/>
      <c r="Z95" s="578"/>
      <c r="AA95" s="578"/>
      <c r="AB95" s="578"/>
      <c r="AC95" s="578"/>
      <c r="AD95" s="578"/>
      <c r="AE95" s="578"/>
      <c r="AF95" s="578"/>
      <c r="AG95" s="578"/>
      <c r="AH95" s="578"/>
      <c r="AI95" s="578"/>
      <c r="AJ95" s="578"/>
      <c r="AK95" s="578"/>
      <c r="AL95" s="578"/>
      <c r="AM95" s="578"/>
      <c r="AN95" s="578"/>
      <c r="AO95" s="578"/>
      <c r="AP95" s="578"/>
      <c r="AQ95" s="578"/>
      <c r="AR95" s="578"/>
      <c r="AS95" s="578"/>
      <c r="AT95" s="8"/>
    </row>
    <row r="96" spans="1:47" ht="12.75" hidden="1" customHeight="1">
      <c r="A96" s="574" t="s">
        <v>292</v>
      </c>
      <c r="B96" s="575"/>
      <c r="C96" s="575"/>
      <c r="D96" s="575"/>
      <c r="E96" s="575"/>
      <c r="F96" s="575"/>
      <c r="G96" s="575"/>
      <c r="H96" s="575"/>
      <c r="I96" s="576"/>
      <c r="J96" s="578"/>
      <c r="K96" s="578"/>
      <c r="L96" s="578"/>
      <c r="M96" s="578">
        <v>130</v>
      </c>
      <c r="N96" s="578"/>
      <c r="O96" s="578"/>
      <c r="P96" s="578">
        <f>U96+AH96+AL96+AP96</f>
        <v>0</v>
      </c>
      <c r="Q96" s="578"/>
      <c r="R96" s="578"/>
      <c r="S96" s="578"/>
      <c r="T96" s="578"/>
      <c r="U96" s="622"/>
      <c r="V96" s="622"/>
      <c r="W96" s="622"/>
      <c r="X96" s="622"/>
      <c r="Y96" s="622"/>
      <c r="Z96" s="578">
        <v>20399.39</v>
      </c>
      <c r="AA96" s="578"/>
      <c r="AB96" s="578"/>
      <c r="AC96" s="578"/>
      <c r="AD96" s="578" t="s">
        <v>49</v>
      </c>
      <c r="AE96" s="578"/>
      <c r="AF96" s="578"/>
      <c r="AG96" s="578"/>
      <c r="AH96" s="578"/>
      <c r="AI96" s="578"/>
      <c r="AJ96" s="578"/>
      <c r="AK96" s="578"/>
      <c r="AL96" s="578"/>
      <c r="AM96" s="578"/>
      <c r="AN96" s="578"/>
      <c r="AO96" s="578"/>
      <c r="AP96" s="578"/>
      <c r="AQ96" s="578"/>
      <c r="AR96" s="578"/>
      <c r="AS96" s="578"/>
      <c r="AT96" s="8"/>
    </row>
    <row r="97" spans="1:46" ht="25.5" hidden="1" customHeight="1">
      <c r="A97" s="574" t="s">
        <v>293</v>
      </c>
      <c r="B97" s="575"/>
      <c r="C97" s="575"/>
      <c r="D97" s="575"/>
      <c r="E97" s="575"/>
      <c r="F97" s="575"/>
      <c r="G97" s="575"/>
      <c r="H97" s="575"/>
      <c r="I97" s="576"/>
      <c r="J97" s="578">
        <v>130</v>
      </c>
      <c r="K97" s="578"/>
      <c r="L97" s="578"/>
      <c r="M97" s="578">
        <v>140</v>
      </c>
      <c r="N97" s="578"/>
      <c r="O97" s="578"/>
      <c r="P97" s="578">
        <f>AL97</f>
        <v>0</v>
      </c>
      <c r="Q97" s="578"/>
      <c r="R97" s="578"/>
      <c r="S97" s="578"/>
      <c r="T97" s="578"/>
      <c r="U97" s="578" t="s">
        <v>49</v>
      </c>
      <c r="V97" s="578"/>
      <c r="W97" s="578"/>
      <c r="X97" s="578"/>
      <c r="Y97" s="578"/>
      <c r="Z97" s="578" t="s">
        <v>49</v>
      </c>
      <c r="AA97" s="578"/>
      <c r="AB97" s="578"/>
      <c r="AC97" s="578"/>
      <c r="AD97" s="578" t="s">
        <v>49</v>
      </c>
      <c r="AE97" s="578"/>
      <c r="AF97" s="578"/>
      <c r="AG97" s="578"/>
      <c r="AH97" s="578" t="s">
        <v>49</v>
      </c>
      <c r="AI97" s="578"/>
      <c r="AJ97" s="578"/>
      <c r="AK97" s="578"/>
      <c r="AL97" s="578"/>
      <c r="AM97" s="578"/>
      <c r="AN97" s="578"/>
      <c r="AO97" s="578"/>
      <c r="AP97" s="578" t="s">
        <v>49</v>
      </c>
      <c r="AQ97" s="578"/>
      <c r="AR97" s="578"/>
      <c r="AS97" s="578"/>
      <c r="AT97" s="8"/>
    </row>
    <row r="98" spans="1:46" ht="51" hidden="1" customHeight="1">
      <c r="A98" s="574" t="s">
        <v>294</v>
      </c>
      <c r="B98" s="575"/>
      <c r="C98" s="575"/>
      <c r="D98" s="575"/>
      <c r="E98" s="575"/>
      <c r="F98" s="575"/>
      <c r="G98" s="575"/>
      <c r="H98" s="575"/>
      <c r="I98" s="576"/>
      <c r="J98" s="578">
        <v>140</v>
      </c>
      <c r="K98" s="578"/>
      <c r="L98" s="578"/>
      <c r="M98" s="578">
        <v>150</v>
      </c>
      <c r="N98" s="578"/>
      <c r="O98" s="578"/>
      <c r="P98" s="578">
        <f>AL98</f>
        <v>0</v>
      </c>
      <c r="Q98" s="578"/>
      <c r="R98" s="578"/>
      <c r="S98" s="578"/>
      <c r="T98" s="578"/>
      <c r="U98" s="578" t="s">
        <v>49</v>
      </c>
      <c r="V98" s="578"/>
      <c r="W98" s="578"/>
      <c r="X98" s="578"/>
      <c r="Y98" s="578"/>
      <c r="Z98" s="578" t="s">
        <v>49</v>
      </c>
      <c r="AA98" s="578"/>
      <c r="AB98" s="578"/>
      <c r="AC98" s="578"/>
      <c r="AD98" s="578" t="s">
        <v>49</v>
      </c>
      <c r="AE98" s="578"/>
      <c r="AF98" s="578"/>
      <c r="AG98" s="578"/>
      <c r="AH98" s="578" t="s">
        <v>49</v>
      </c>
      <c r="AI98" s="578"/>
      <c r="AJ98" s="578"/>
      <c r="AK98" s="578"/>
      <c r="AL98" s="578"/>
      <c r="AM98" s="578"/>
      <c r="AN98" s="578"/>
      <c r="AO98" s="578"/>
      <c r="AP98" s="578" t="s">
        <v>49</v>
      </c>
      <c r="AQ98" s="578"/>
      <c r="AR98" s="578"/>
      <c r="AS98" s="578"/>
      <c r="AT98" s="8"/>
    </row>
    <row r="99" spans="1:46" hidden="1">
      <c r="A99" s="574" t="s">
        <v>295</v>
      </c>
      <c r="B99" s="575"/>
      <c r="C99" s="575"/>
      <c r="D99" s="575"/>
      <c r="E99" s="575"/>
      <c r="F99" s="575"/>
      <c r="G99" s="575"/>
      <c r="H99" s="575"/>
      <c r="I99" s="576"/>
      <c r="J99" s="578">
        <v>150</v>
      </c>
      <c r="K99" s="578"/>
      <c r="L99" s="578"/>
      <c r="M99" s="548">
        <v>180</v>
      </c>
      <c r="N99" s="549"/>
      <c r="O99" s="550"/>
      <c r="P99" s="548">
        <f>AD99+Z99</f>
        <v>0</v>
      </c>
      <c r="Q99" s="549"/>
      <c r="R99" s="549"/>
      <c r="S99" s="549"/>
      <c r="T99" s="550"/>
      <c r="U99" s="548" t="s">
        <v>49</v>
      </c>
      <c r="V99" s="549"/>
      <c r="W99" s="549"/>
      <c r="X99" s="549"/>
      <c r="Y99" s="550"/>
      <c r="Z99" s="548"/>
      <c r="AA99" s="549"/>
      <c r="AB99" s="549"/>
      <c r="AC99" s="550"/>
      <c r="AD99" s="548"/>
      <c r="AE99" s="549"/>
      <c r="AF99" s="549"/>
      <c r="AG99" s="550"/>
      <c r="AH99" s="548" t="s">
        <v>49</v>
      </c>
      <c r="AI99" s="549"/>
      <c r="AJ99" s="549"/>
      <c r="AK99" s="550"/>
      <c r="AL99" s="548" t="s">
        <v>49</v>
      </c>
      <c r="AM99" s="549"/>
      <c r="AN99" s="549"/>
      <c r="AO99" s="550"/>
      <c r="AP99" s="548" t="s">
        <v>49</v>
      </c>
      <c r="AQ99" s="549"/>
      <c r="AR99" s="549"/>
      <c r="AS99" s="550"/>
      <c r="AT99" s="8"/>
    </row>
    <row r="100" spans="1:46" hidden="1">
      <c r="A100" s="574" t="s">
        <v>296</v>
      </c>
      <c r="B100" s="575"/>
      <c r="C100" s="575"/>
      <c r="D100" s="575"/>
      <c r="E100" s="575"/>
      <c r="F100" s="575"/>
      <c r="G100" s="575"/>
      <c r="H100" s="575"/>
      <c r="I100" s="576"/>
      <c r="J100" s="578">
        <v>160</v>
      </c>
      <c r="K100" s="578"/>
      <c r="L100" s="578"/>
      <c r="M100" s="548">
        <v>180</v>
      </c>
      <c r="N100" s="549"/>
      <c r="O100" s="550"/>
      <c r="P100" s="548">
        <f>AL100+AP100</f>
        <v>0</v>
      </c>
      <c r="Q100" s="549"/>
      <c r="R100" s="549"/>
      <c r="S100" s="549"/>
      <c r="T100" s="550"/>
      <c r="U100" s="548" t="s">
        <v>49</v>
      </c>
      <c r="V100" s="549"/>
      <c r="W100" s="549"/>
      <c r="X100" s="549"/>
      <c r="Y100" s="550"/>
      <c r="Z100" s="548" t="s">
        <v>49</v>
      </c>
      <c r="AA100" s="549"/>
      <c r="AB100" s="549"/>
      <c r="AC100" s="550"/>
      <c r="AD100" s="548" t="s">
        <v>49</v>
      </c>
      <c r="AE100" s="549"/>
      <c r="AF100" s="549"/>
      <c r="AG100" s="550"/>
      <c r="AH100" s="548" t="s">
        <v>49</v>
      </c>
      <c r="AI100" s="549"/>
      <c r="AJ100" s="549"/>
      <c r="AK100" s="550"/>
      <c r="AL100" s="548"/>
      <c r="AM100" s="549"/>
      <c r="AN100" s="549"/>
      <c r="AO100" s="550"/>
      <c r="AP100" s="548"/>
      <c r="AQ100" s="549"/>
      <c r="AR100" s="549"/>
      <c r="AS100" s="550"/>
      <c r="AT100" s="8"/>
    </row>
    <row r="101" spans="1:46" hidden="1">
      <c r="A101" s="574" t="s">
        <v>297</v>
      </c>
      <c r="B101" s="575"/>
      <c r="C101" s="575"/>
      <c r="D101" s="575"/>
      <c r="E101" s="575"/>
      <c r="F101" s="575"/>
      <c r="G101" s="575"/>
      <c r="H101" s="575"/>
      <c r="I101" s="576"/>
      <c r="J101" s="578">
        <v>180</v>
      </c>
      <c r="K101" s="578"/>
      <c r="L101" s="578"/>
      <c r="M101" s="548" t="s">
        <v>49</v>
      </c>
      <c r="N101" s="549"/>
      <c r="O101" s="550"/>
      <c r="P101" s="548">
        <f>P102+P104</f>
        <v>0</v>
      </c>
      <c r="Q101" s="549"/>
      <c r="R101" s="549"/>
      <c r="S101" s="549"/>
      <c r="T101" s="550"/>
      <c r="U101" s="548" t="s">
        <v>49</v>
      </c>
      <c r="V101" s="549"/>
      <c r="W101" s="549"/>
      <c r="X101" s="549"/>
      <c r="Y101" s="550"/>
      <c r="Z101" s="548" t="s">
        <v>49</v>
      </c>
      <c r="AA101" s="549"/>
      <c r="AB101" s="549"/>
      <c r="AC101" s="550"/>
      <c r="AD101" s="548" t="s">
        <v>49</v>
      </c>
      <c r="AE101" s="549"/>
      <c r="AF101" s="549"/>
      <c r="AG101" s="550"/>
      <c r="AH101" s="548" t="s">
        <v>49</v>
      </c>
      <c r="AI101" s="549"/>
      <c r="AJ101" s="549"/>
      <c r="AK101" s="550"/>
      <c r="AL101" s="548">
        <f>AL102+AL104</f>
        <v>0</v>
      </c>
      <c r="AM101" s="549"/>
      <c r="AN101" s="549"/>
      <c r="AO101" s="550"/>
      <c r="AP101" s="548" t="s">
        <v>49</v>
      </c>
      <c r="AQ101" s="549"/>
      <c r="AR101" s="549"/>
      <c r="AS101" s="550"/>
      <c r="AT101" s="8"/>
    </row>
    <row r="102" spans="1:46" hidden="1">
      <c r="A102" s="569" t="s">
        <v>298</v>
      </c>
      <c r="B102" s="570"/>
      <c r="C102" s="570"/>
      <c r="D102" s="570"/>
      <c r="E102" s="570"/>
      <c r="F102" s="570"/>
      <c r="G102" s="570"/>
      <c r="H102" s="570"/>
      <c r="I102" s="571"/>
      <c r="J102" s="557"/>
      <c r="K102" s="558"/>
      <c r="L102" s="559"/>
      <c r="M102" s="557">
        <v>410</v>
      </c>
      <c r="N102" s="558"/>
      <c r="O102" s="559"/>
      <c r="P102" s="557">
        <f>AL102</f>
        <v>0</v>
      </c>
      <c r="Q102" s="558"/>
      <c r="R102" s="558"/>
      <c r="S102" s="558"/>
      <c r="T102" s="559"/>
      <c r="U102" s="557" t="s">
        <v>49</v>
      </c>
      <c r="V102" s="558"/>
      <c r="W102" s="558"/>
      <c r="X102" s="558"/>
      <c r="Y102" s="559"/>
      <c r="Z102" s="557" t="s">
        <v>49</v>
      </c>
      <c r="AA102" s="558"/>
      <c r="AB102" s="558"/>
      <c r="AC102" s="559"/>
      <c r="AD102" s="557" t="s">
        <v>49</v>
      </c>
      <c r="AE102" s="558"/>
      <c r="AF102" s="558"/>
      <c r="AG102" s="559"/>
      <c r="AH102" s="557" t="s">
        <v>49</v>
      </c>
      <c r="AI102" s="558"/>
      <c r="AJ102" s="558"/>
      <c r="AK102" s="559"/>
      <c r="AL102" s="557"/>
      <c r="AM102" s="558"/>
      <c r="AN102" s="558"/>
      <c r="AO102" s="559"/>
      <c r="AP102" s="557" t="s">
        <v>49</v>
      </c>
      <c r="AQ102" s="558"/>
      <c r="AR102" s="558"/>
      <c r="AS102" s="559"/>
      <c r="AT102" s="8"/>
    </row>
    <row r="103" spans="1:46" ht="12.75" hidden="1" customHeight="1">
      <c r="A103" s="563" t="s">
        <v>299</v>
      </c>
      <c r="B103" s="564"/>
      <c r="C103" s="564"/>
      <c r="D103" s="564"/>
      <c r="E103" s="564"/>
      <c r="F103" s="564"/>
      <c r="G103" s="564"/>
      <c r="H103" s="564"/>
      <c r="I103" s="565"/>
      <c r="J103" s="560"/>
      <c r="K103" s="561"/>
      <c r="L103" s="562"/>
      <c r="M103" s="560"/>
      <c r="N103" s="561"/>
      <c r="O103" s="562"/>
      <c r="P103" s="560"/>
      <c r="Q103" s="561"/>
      <c r="R103" s="561"/>
      <c r="S103" s="561"/>
      <c r="T103" s="562"/>
      <c r="U103" s="560"/>
      <c r="V103" s="561"/>
      <c r="W103" s="561"/>
      <c r="X103" s="561"/>
      <c r="Y103" s="562"/>
      <c r="Z103" s="560"/>
      <c r="AA103" s="561"/>
      <c r="AB103" s="561"/>
      <c r="AC103" s="562"/>
      <c r="AD103" s="560"/>
      <c r="AE103" s="561"/>
      <c r="AF103" s="561"/>
      <c r="AG103" s="562"/>
      <c r="AH103" s="560"/>
      <c r="AI103" s="561"/>
      <c r="AJ103" s="561"/>
      <c r="AK103" s="562"/>
      <c r="AL103" s="560"/>
      <c r="AM103" s="561"/>
      <c r="AN103" s="561"/>
      <c r="AO103" s="562"/>
      <c r="AP103" s="560"/>
      <c r="AQ103" s="561"/>
      <c r="AR103" s="561"/>
      <c r="AS103" s="562"/>
      <c r="AT103" s="8"/>
    </row>
    <row r="104" spans="1:46" hidden="1">
      <c r="A104" s="574" t="s">
        <v>300</v>
      </c>
      <c r="B104" s="575"/>
      <c r="C104" s="575"/>
      <c r="D104" s="575"/>
      <c r="E104" s="575"/>
      <c r="F104" s="575"/>
      <c r="G104" s="575"/>
      <c r="H104" s="575"/>
      <c r="I104" s="576"/>
      <c r="J104" s="548"/>
      <c r="K104" s="549"/>
      <c r="L104" s="550"/>
      <c r="M104" s="548">
        <v>440</v>
      </c>
      <c r="N104" s="549"/>
      <c r="O104" s="550"/>
      <c r="P104" s="548">
        <f>AL104</f>
        <v>0</v>
      </c>
      <c r="Q104" s="549"/>
      <c r="R104" s="549"/>
      <c r="S104" s="549"/>
      <c r="T104" s="550"/>
      <c r="U104" s="548" t="s">
        <v>49</v>
      </c>
      <c r="V104" s="549"/>
      <c r="W104" s="549"/>
      <c r="X104" s="549"/>
      <c r="Y104" s="550"/>
      <c r="Z104" s="548" t="s">
        <v>49</v>
      </c>
      <c r="AA104" s="549"/>
      <c r="AB104" s="549"/>
      <c r="AC104" s="550"/>
      <c r="AD104" s="548" t="s">
        <v>49</v>
      </c>
      <c r="AE104" s="549"/>
      <c r="AF104" s="549"/>
      <c r="AG104" s="550"/>
      <c r="AH104" s="548" t="s">
        <v>49</v>
      </c>
      <c r="AI104" s="549"/>
      <c r="AJ104" s="549"/>
      <c r="AK104" s="550"/>
      <c r="AL104" s="548"/>
      <c r="AM104" s="549"/>
      <c r="AN104" s="549"/>
      <c r="AO104" s="550"/>
      <c r="AP104" s="548" t="s">
        <v>49</v>
      </c>
      <c r="AQ104" s="549"/>
      <c r="AR104" s="549"/>
      <c r="AS104" s="550"/>
      <c r="AT104" s="8"/>
    </row>
    <row r="105" spans="1:46" hidden="1">
      <c r="A105" s="551" t="s">
        <v>50</v>
      </c>
      <c r="B105" s="552"/>
      <c r="C105" s="552"/>
      <c r="D105" s="552"/>
      <c r="E105" s="552"/>
      <c r="F105" s="552"/>
      <c r="G105" s="552"/>
      <c r="H105" s="552"/>
      <c r="I105" s="553"/>
      <c r="J105" s="548">
        <v>200</v>
      </c>
      <c r="K105" s="549"/>
      <c r="L105" s="550"/>
      <c r="M105" s="548" t="s">
        <v>49</v>
      </c>
      <c r="N105" s="549"/>
      <c r="O105" s="550"/>
      <c r="P105" s="548">
        <f>SUM(U105:AS105)</f>
        <v>20399.39</v>
      </c>
      <c r="Q105" s="549"/>
      <c r="R105" s="549"/>
      <c r="S105" s="549"/>
      <c r="T105" s="550"/>
      <c r="U105" s="548">
        <f>U106+U115+U120+U123+U128</f>
        <v>0</v>
      </c>
      <c r="V105" s="549"/>
      <c r="W105" s="549"/>
      <c r="X105" s="549"/>
      <c r="Y105" s="550"/>
      <c r="Z105" s="548">
        <f>Z106+Z115+Z120+Z123+Z128</f>
        <v>20399.39</v>
      </c>
      <c r="AA105" s="549"/>
      <c r="AB105" s="549"/>
      <c r="AC105" s="550"/>
      <c r="AD105" s="548">
        <f>AD106+AD115+AD120+AD123+AD128</f>
        <v>0</v>
      </c>
      <c r="AE105" s="549"/>
      <c r="AF105" s="549"/>
      <c r="AG105" s="550"/>
      <c r="AH105" s="548">
        <f>AH106+AH115+AH120+AH123+AH128</f>
        <v>0</v>
      </c>
      <c r="AI105" s="549"/>
      <c r="AJ105" s="549"/>
      <c r="AK105" s="550"/>
      <c r="AL105" s="548">
        <f>AL106+AL115+AL120+AL123+AL128</f>
        <v>0</v>
      </c>
      <c r="AM105" s="549"/>
      <c r="AN105" s="549"/>
      <c r="AO105" s="550"/>
      <c r="AP105" s="548">
        <f>AP106+AP115+AP120+AP123+AP128</f>
        <v>0</v>
      </c>
      <c r="AQ105" s="549"/>
      <c r="AR105" s="549"/>
      <c r="AS105" s="550"/>
      <c r="AT105" s="8"/>
    </row>
    <row r="106" spans="1:46" hidden="1">
      <c r="A106" s="569" t="s">
        <v>301</v>
      </c>
      <c r="B106" s="570"/>
      <c r="C106" s="570"/>
      <c r="D106" s="570"/>
      <c r="E106" s="570"/>
      <c r="F106" s="570"/>
      <c r="G106" s="570"/>
      <c r="H106" s="570"/>
      <c r="I106" s="571"/>
      <c r="J106" s="557">
        <v>210</v>
      </c>
      <c r="K106" s="558"/>
      <c r="L106" s="559"/>
      <c r="M106" s="557">
        <v>100</v>
      </c>
      <c r="N106" s="558"/>
      <c r="O106" s="559"/>
      <c r="P106" s="557">
        <f t="shared" ref="P106:P131" si="1">SUM(U106:AS106)</f>
        <v>0</v>
      </c>
      <c r="Q106" s="558"/>
      <c r="R106" s="558"/>
      <c r="S106" s="558"/>
      <c r="T106" s="559"/>
      <c r="U106" s="557">
        <f>U108</f>
        <v>0</v>
      </c>
      <c r="V106" s="558"/>
      <c r="W106" s="558"/>
      <c r="X106" s="558"/>
      <c r="Y106" s="559"/>
      <c r="Z106" s="557">
        <f>Z108</f>
        <v>0</v>
      </c>
      <c r="AA106" s="558"/>
      <c r="AB106" s="558"/>
      <c r="AC106" s="559"/>
      <c r="AD106" s="557">
        <f>AD108</f>
        <v>0</v>
      </c>
      <c r="AE106" s="558"/>
      <c r="AF106" s="558"/>
      <c r="AG106" s="559"/>
      <c r="AH106" s="557">
        <f>AH108</f>
        <v>0</v>
      </c>
      <c r="AI106" s="558"/>
      <c r="AJ106" s="558"/>
      <c r="AK106" s="559"/>
      <c r="AL106" s="557">
        <f>AL108</f>
        <v>0</v>
      </c>
      <c r="AM106" s="558"/>
      <c r="AN106" s="558"/>
      <c r="AO106" s="559"/>
      <c r="AP106" s="557">
        <f>AP108</f>
        <v>0</v>
      </c>
      <c r="AQ106" s="558"/>
      <c r="AR106" s="558"/>
      <c r="AS106" s="559"/>
      <c r="AT106" s="8"/>
    </row>
    <row r="107" spans="1:46" ht="12.75" hidden="1" customHeight="1">
      <c r="A107" s="563" t="s">
        <v>302</v>
      </c>
      <c r="B107" s="564"/>
      <c r="C107" s="564"/>
      <c r="D107" s="564"/>
      <c r="E107" s="564"/>
      <c r="F107" s="564"/>
      <c r="G107" s="564"/>
      <c r="H107" s="564"/>
      <c r="I107" s="565"/>
      <c r="J107" s="560"/>
      <c r="K107" s="561"/>
      <c r="L107" s="562"/>
      <c r="M107" s="560"/>
      <c r="N107" s="561"/>
      <c r="O107" s="562"/>
      <c r="P107" s="560">
        <f t="shared" si="1"/>
        <v>0</v>
      </c>
      <c r="Q107" s="561"/>
      <c r="R107" s="561"/>
      <c r="S107" s="561"/>
      <c r="T107" s="562"/>
      <c r="U107" s="560"/>
      <c r="V107" s="561"/>
      <c r="W107" s="561"/>
      <c r="X107" s="561"/>
      <c r="Y107" s="562"/>
      <c r="Z107" s="560"/>
      <c r="AA107" s="561"/>
      <c r="AB107" s="561"/>
      <c r="AC107" s="562"/>
      <c r="AD107" s="560"/>
      <c r="AE107" s="561"/>
      <c r="AF107" s="561"/>
      <c r="AG107" s="562"/>
      <c r="AH107" s="560"/>
      <c r="AI107" s="561"/>
      <c r="AJ107" s="561"/>
      <c r="AK107" s="562"/>
      <c r="AL107" s="560"/>
      <c r="AM107" s="561"/>
      <c r="AN107" s="561"/>
      <c r="AO107" s="562"/>
      <c r="AP107" s="560"/>
      <c r="AQ107" s="561"/>
      <c r="AR107" s="561"/>
      <c r="AS107" s="562"/>
      <c r="AT107" s="8"/>
    </row>
    <row r="108" spans="1:46" hidden="1">
      <c r="A108" s="569" t="s">
        <v>303</v>
      </c>
      <c r="B108" s="570"/>
      <c r="C108" s="570"/>
      <c r="D108" s="570"/>
      <c r="E108" s="570"/>
      <c r="F108" s="570"/>
      <c r="G108" s="570"/>
      <c r="H108" s="570"/>
      <c r="I108" s="571"/>
      <c r="J108" s="557">
        <v>211</v>
      </c>
      <c r="K108" s="558"/>
      <c r="L108" s="559"/>
      <c r="M108" s="557">
        <v>110</v>
      </c>
      <c r="N108" s="558"/>
      <c r="O108" s="559"/>
      <c r="P108" s="557">
        <f t="shared" si="1"/>
        <v>0</v>
      </c>
      <c r="Q108" s="558"/>
      <c r="R108" s="558"/>
      <c r="S108" s="558"/>
      <c r="T108" s="559"/>
      <c r="U108" s="557">
        <f>SUM(U110:Y114)</f>
        <v>0</v>
      </c>
      <c r="V108" s="558"/>
      <c r="W108" s="558"/>
      <c r="X108" s="558"/>
      <c r="Y108" s="559"/>
      <c r="Z108" s="557">
        <f>SUM(Z110:AC114)</f>
        <v>0</v>
      </c>
      <c r="AA108" s="558"/>
      <c r="AB108" s="558"/>
      <c r="AC108" s="559"/>
      <c r="AD108" s="557">
        <f>SUM(AD110:AG114)</f>
        <v>0</v>
      </c>
      <c r="AE108" s="558"/>
      <c r="AF108" s="558"/>
      <c r="AG108" s="559"/>
      <c r="AH108" s="557">
        <f>SUM(AH110:AK114)</f>
        <v>0</v>
      </c>
      <c r="AI108" s="558"/>
      <c r="AJ108" s="558"/>
      <c r="AK108" s="559"/>
      <c r="AL108" s="557">
        <f>SUM(AL110:AO114)</f>
        <v>0</v>
      </c>
      <c r="AM108" s="558"/>
      <c r="AN108" s="558"/>
      <c r="AO108" s="559"/>
      <c r="AP108" s="557">
        <f>SUM(AP110:AS114)</f>
        <v>0</v>
      </c>
      <c r="AQ108" s="558"/>
      <c r="AR108" s="558"/>
      <c r="AS108" s="559"/>
      <c r="AT108" s="8"/>
    </row>
    <row r="109" spans="1:46" ht="25.5" hidden="1" customHeight="1">
      <c r="A109" s="563" t="s">
        <v>304</v>
      </c>
      <c r="B109" s="564"/>
      <c r="C109" s="564"/>
      <c r="D109" s="564"/>
      <c r="E109" s="564"/>
      <c r="F109" s="564"/>
      <c r="G109" s="564"/>
      <c r="H109" s="564"/>
      <c r="I109" s="565"/>
      <c r="J109" s="560"/>
      <c r="K109" s="561"/>
      <c r="L109" s="562"/>
      <c r="M109" s="560"/>
      <c r="N109" s="561"/>
      <c r="O109" s="562"/>
      <c r="P109" s="560">
        <f t="shared" si="1"/>
        <v>0</v>
      </c>
      <c r="Q109" s="561"/>
      <c r="R109" s="561"/>
      <c r="S109" s="561"/>
      <c r="T109" s="562"/>
      <c r="U109" s="560"/>
      <c r="V109" s="561"/>
      <c r="W109" s="561"/>
      <c r="X109" s="561"/>
      <c r="Y109" s="562"/>
      <c r="Z109" s="560"/>
      <c r="AA109" s="561"/>
      <c r="AB109" s="561"/>
      <c r="AC109" s="562"/>
      <c r="AD109" s="560"/>
      <c r="AE109" s="561"/>
      <c r="AF109" s="561"/>
      <c r="AG109" s="562"/>
      <c r="AH109" s="560"/>
      <c r="AI109" s="561"/>
      <c r="AJ109" s="561"/>
      <c r="AK109" s="562"/>
      <c r="AL109" s="560"/>
      <c r="AM109" s="561"/>
      <c r="AN109" s="561"/>
      <c r="AO109" s="562"/>
      <c r="AP109" s="560"/>
      <c r="AQ109" s="561"/>
      <c r="AR109" s="561"/>
      <c r="AS109" s="562"/>
      <c r="AT109" s="8"/>
    </row>
    <row r="110" spans="1:46" hidden="1">
      <c r="A110" s="569" t="s">
        <v>305</v>
      </c>
      <c r="B110" s="570"/>
      <c r="C110" s="570"/>
      <c r="D110" s="570"/>
      <c r="E110" s="570"/>
      <c r="F110" s="570"/>
      <c r="G110" s="570"/>
      <c r="H110" s="570"/>
      <c r="I110" s="571"/>
      <c r="J110" s="557"/>
      <c r="K110" s="558"/>
      <c r="L110" s="559"/>
      <c r="M110" s="557">
        <v>111</v>
      </c>
      <c r="N110" s="558"/>
      <c r="O110" s="559"/>
      <c r="P110" s="557">
        <f t="shared" si="1"/>
        <v>0</v>
      </c>
      <c r="Q110" s="558"/>
      <c r="R110" s="558"/>
      <c r="S110" s="558"/>
      <c r="T110" s="559"/>
      <c r="U110" s="657"/>
      <c r="V110" s="602"/>
      <c r="W110" s="602"/>
      <c r="X110" s="602"/>
      <c r="Y110" s="603"/>
      <c r="Z110" s="557"/>
      <c r="AA110" s="558"/>
      <c r="AB110" s="558"/>
      <c r="AC110" s="559"/>
      <c r="AD110" s="557"/>
      <c r="AE110" s="558"/>
      <c r="AF110" s="558"/>
      <c r="AG110" s="559"/>
      <c r="AH110" s="557"/>
      <c r="AI110" s="558"/>
      <c r="AJ110" s="558"/>
      <c r="AK110" s="559"/>
      <c r="AL110" s="557"/>
      <c r="AM110" s="558"/>
      <c r="AN110" s="558"/>
      <c r="AO110" s="559"/>
      <c r="AP110" s="557"/>
      <c r="AQ110" s="558"/>
      <c r="AR110" s="558"/>
      <c r="AS110" s="559"/>
      <c r="AT110" s="8"/>
    </row>
    <row r="111" spans="1:46" ht="12.75" hidden="1" customHeight="1">
      <c r="A111" s="563" t="s">
        <v>306</v>
      </c>
      <c r="B111" s="564"/>
      <c r="C111" s="564"/>
      <c r="D111" s="564"/>
      <c r="E111" s="564"/>
      <c r="F111" s="564"/>
      <c r="G111" s="564"/>
      <c r="H111" s="564"/>
      <c r="I111" s="565"/>
      <c r="J111" s="560"/>
      <c r="K111" s="561"/>
      <c r="L111" s="562"/>
      <c r="M111" s="560"/>
      <c r="N111" s="561"/>
      <c r="O111" s="562"/>
      <c r="P111" s="560">
        <f t="shared" si="1"/>
        <v>0</v>
      </c>
      <c r="Q111" s="561"/>
      <c r="R111" s="561"/>
      <c r="S111" s="561"/>
      <c r="T111" s="562"/>
      <c r="U111" s="658"/>
      <c r="V111" s="604"/>
      <c r="W111" s="604"/>
      <c r="X111" s="604"/>
      <c r="Y111" s="605"/>
      <c r="Z111" s="560"/>
      <c r="AA111" s="561"/>
      <c r="AB111" s="561"/>
      <c r="AC111" s="562"/>
      <c r="AD111" s="560"/>
      <c r="AE111" s="561"/>
      <c r="AF111" s="561"/>
      <c r="AG111" s="562"/>
      <c r="AH111" s="560"/>
      <c r="AI111" s="561"/>
      <c r="AJ111" s="561"/>
      <c r="AK111" s="562"/>
      <c r="AL111" s="560"/>
      <c r="AM111" s="561"/>
      <c r="AN111" s="561"/>
      <c r="AO111" s="562"/>
      <c r="AP111" s="560"/>
      <c r="AQ111" s="561"/>
      <c r="AR111" s="561"/>
      <c r="AS111" s="562"/>
      <c r="AT111" s="8"/>
    </row>
    <row r="112" spans="1:46" ht="25.5" hidden="1" customHeight="1">
      <c r="A112" s="574" t="s">
        <v>307</v>
      </c>
      <c r="B112" s="575"/>
      <c r="C112" s="575"/>
      <c r="D112" s="575"/>
      <c r="E112" s="575"/>
      <c r="F112" s="575"/>
      <c r="G112" s="575"/>
      <c r="H112" s="575"/>
      <c r="I112" s="576"/>
      <c r="J112" s="548"/>
      <c r="K112" s="549"/>
      <c r="L112" s="550"/>
      <c r="M112" s="548">
        <v>112</v>
      </c>
      <c r="N112" s="549"/>
      <c r="O112" s="550"/>
      <c r="P112" s="548">
        <f t="shared" si="1"/>
        <v>0</v>
      </c>
      <c r="Q112" s="549"/>
      <c r="R112" s="549"/>
      <c r="S112" s="549"/>
      <c r="T112" s="550"/>
      <c r="U112" s="548"/>
      <c r="V112" s="549"/>
      <c r="W112" s="549"/>
      <c r="X112" s="549"/>
      <c r="Y112" s="550"/>
      <c r="Z112" s="548"/>
      <c r="AA112" s="549"/>
      <c r="AB112" s="549"/>
      <c r="AC112" s="550"/>
      <c r="AD112" s="548"/>
      <c r="AE112" s="549"/>
      <c r="AF112" s="549"/>
      <c r="AG112" s="550"/>
      <c r="AH112" s="548"/>
      <c r="AI112" s="549"/>
      <c r="AJ112" s="549"/>
      <c r="AK112" s="550"/>
      <c r="AL112" s="548"/>
      <c r="AM112" s="549"/>
      <c r="AN112" s="549"/>
      <c r="AO112" s="550"/>
      <c r="AP112" s="548"/>
      <c r="AQ112" s="549"/>
      <c r="AR112" s="549"/>
      <c r="AS112" s="550"/>
      <c r="AT112" s="8"/>
    </row>
    <row r="113" spans="1:46" ht="51" hidden="1" customHeight="1">
      <c r="A113" s="574" t="s">
        <v>308</v>
      </c>
      <c r="B113" s="575"/>
      <c r="C113" s="575"/>
      <c r="D113" s="575"/>
      <c r="E113" s="575"/>
      <c r="F113" s="575"/>
      <c r="G113" s="575"/>
      <c r="H113" s="575"/>
      <c r="I113" s="576"/>
      <c r="J113" s="548"/>
      <c r="K113" s="549"/>
      <c r="L113" s="550"/>
      <c r="M113" s="548">
        <v>113</v>
      </c>
      <c r="N113" s="549"/>
      <c r="O113" s="550"/>
      <c r="P113" s="548">
        <f t="shared" si="1"/>
        <v>0</v>
      </c>
      <c r="Q113" s="549"/>
      <c r="R113" s="549"/>
      <c r="S113" s="549"/>
      <c r="T113" s="550"/>
      <c r="U113" s="548"/>
      <c r="V113" s="549"/>
      <c r="W113" s="549"/>
      <c r="X113" s="549"/>
      <c r="Y113" s="550"/>
      <c r="Z113" s="548"/>
      <c r="AA113" s="549"/>
      <c r="AB113" s="549"/>
      <c r="AC113" s="550"/>
      <c r="AD113" s="548"/>
      <c r="AE113" s="549"/>
      <c r="AF113" s="549"/>
      <c r="AG113" s="550"/>
      <c r="AH113" s="548"/>
      <c r="AI113" s="549"/>
      <c r="AJ113" s="549"/>
      <c r="AK113" s="550"/>
      <c r="AL113" s="548"/>
      <c r="AM113" s="549"/>
      <c r="AN113" s="549"/>
      <c r="AO113" s="550"/>
      <c r="AP113" s="548"/>
      <c r="AQ113" s="549"/>
      <c r="AR113" s="549"/>
      <c r="AS113" s="550"/>
      <c r="AT113" s="8"/>
    </row>
    <row r="114" spans="1:46" ht="51" hidden="1" customHeight="1">
      <c r="A114" s="574" t="s">
        <v>309</v>
      </c>
      <c r="B114" s="575"/>
      <c r="C114" s="575"/>
      <c r="D114" s="575"/>
      <c r="E114" s="575"/>
      <c r="F114" s="575"/>
      <c r="G114" s="575"/>
      <c r="H114" s="575"/>
      <c r="I114" s="576"/>
      <c r="J114" s="548"/>
      <c r="K114" s="549"/>
      <c r="L114" s="550"/>
      <c r="M114" s="548">
        <v>119</v>
      </c>
      <c r="N114" s="549"/>
      <c r="O114" s="550"/>
      <c r="P114" s="548">
        <f t="shared" si="1"/>
        <v>0</v>
      </c>
      <c r="Q114" s="549"/>
      <c r="R114" s="549"/>
      <c r="S114" s="549"/>
      <c r="T114" s="550"/>
      <c r="U114" s="548"/>
      <c r="V114" s="549"/>
      <c r="W114" s="549"/>
      <c r="X114" s="549"/>
      <c r="Y114" s="550"/>
      <c r="Z114" s="548"/>
      <c r="AA114" s="549"/>
      <c r="AB114" s="549"/>
      <c r="AC114" s="550"/>
      <c r="AD114" s="548"/>
      <c r="AE114" s="549"/>
      <c r="AF114" s="549"/>
      <c r="AG114" s="550"/>
      <c r="AH114" s="548"/>
      <c r="AI114" s="549"/>
      <c r="AJ114" s="549"/>
      <c r="AK114" s="550"/>
      <c r="AL114" s="548"/>
      <c r="AM114" s="549"/>
      <c r="AN114" s="549"/>
      <c r="AO114" s="550"/>
      <c r="AP114" s="548"/>
      <c r="AQ114" s="549"/>
      <c r="AR114" s="549"/>
      <c r="AS114" s="550"/>
      <c r="AT114" s="8"/>
    </row>
    <row r="115" spans="1:46" ht="25.5" hidden="1" customHeight="1">
      <c r="A115" s="574" t="s">
        <v>310</v>
      </c>
      <c r="B115" s="575"/>
      <c r="C115" s="575"/>
      <c r="D115" s="575"/>
      <c r="E115" s="575"/>
      <c r="F115" s="575"/>
      <c r="G115" s="575"/>
      <c r="H115" s="575"/>
      <c r="I115" s="576"/>
      <c r="J115" s="548">
        <v>220</v>
      </c>
      <c r="K115" s="549"/>
      <c r="L115" s="550"/>
      <c r="M115" s="548">
        <v>300</v>
      </c>
      <c r="N115" s="549"/>
      <c r="O115" s="550"/>
      <c r="P115" s="548">
        <f t="shared" si="1"/>
        <v>0</v>
      </c>
      <c r="Q115" s="549"/>
      <c r="R115" s="549"/>
      <c r="S115" s="549"/>
      <c r="T115" s="550"/>
      <c r="U115" s="548">
        <f>SUM(U116:Y119)</f>
        <v>0</v>
      </c>
      <c r="V115" s="549"/>
      <c r="W115" s="549"/>
      <c r="X115" s="549"/>
      <c r="Y115" s="550"/>
      <c r="Z115" s="548">
        <f>SUM(Z116:AC119)</f>
        <v>0</v>
      </c>
      <c r="AA115" s="549"/>
      <c r="AB115" s="549"/>
      <c r="AC115" s="550"/>
      <c r="AD115" s="548">
        <f>SUM(AD116:AG119)</f>
        <v>0</v>
      </c>
      <c r="AE115" s="549"/>
      <c r="AF115" s="549"/>
      <c r="AG115" s="550"/>
      <c r="AH115" s="548">
        <f>SUM(AH116:AK119)</f>
        <v>0</v>
      </c>
      <c r="AI115" s="549"/>
      <c r="AJ115" s="549"/>
      <c r="AK115" s="550"/>
      <c r="AL115" s="548">
        <f>SUM(AL116:AO119)</f>
        <v>0</v>
      </c>
      <c r="AM115" s="549"/>
      <c r="AN115" s="549"/>
      <c r="AO115" s="550"/>
      <c r="AP115" s="548">
        <f>SUM(AP116:AS119)</f>
        <v>0</v>
      </c>
      <c r="AQ115" s="549"/>
      <c r="AR115" s="549"/>
      <c r="AS115" s="550"/>
      <c r="AT115" s="8"/>
    </row>
    <row r="116" spans="1:46" hidden="1">
      <c r="A116" s="569" t="s">
        <v>311</v>
      </c>
      <c r="B116" s="570"/>
      <c r="C116" s="570"/>
      <c r="D116" s="570"/>
      <c r="E116" s="570"/>
      <c r="F116" s="570"/>
      <c r="G116" s="570"/>
      <c r="H116" s="570"/>
      <c r="I116" s="571"/>
      <c r="J116" s="557"/>
      <c r="K116" s="558"/>
      <c r="L116" s="559"/>
      <c r="M116" s="557">
        <v>321</v>
      </c>
      <c r="N116" s="558"/>
      <c r="O116" s="559"/>
      <c r="P116" s="557">
        <f t="shared" si="1"/>
        <v>0</v>
      </c>
      <c r="Q116" s="558"/>
      <c r="R116" s="558"/>
      <c r="S116" s="558"/>
      <c r="T116" s="559"/>
      <c r="U116" s="657"/>
      <c r="V116" s="602"/>
      <c r="W116" s="602"/>
      <c r="X116" s="602"/>
      <c r="Y116" s="603"/>
      <c r="Z116" s="557"/>
      <c r="AA116" s="558"/>
      <c r="AB116" s="558"/>
      <c r="AC116" s="559"/>
      <c r="AD116" s="557"/>
      <c r="AE116" s="558"/>
      <c r="AF116" s="558"/>
      <c r="AG116" s="559"/>
      <c r="AH116" s="557"/>
      <c r="AI116" s="558"/>
      <c r="AJ116" s="558"/>
      <c r="AK116" s="559"/>
      <c r="AL116" s="557"/>
      <c r="AM116" s="558"/>
      <c r="AN116" s="558"/>
      <c r="AO116" s="559"/>
      <c r="AP116" s="557"/>
      <c r="AQ116" s="558"/>
      <c r="AR116" s="558"/>
      <c r="AS116" s="559"/>
      <c r="AT116" s="8"/>
    </row>
    <row r="117" spans="1:46" ht="38.25" hidden="1" customHeight="1">
      <c r="A117" s="563" t="s">
        <v>312</v>
      </c>
      <c r="B117" s="564"/>
      <c r="C117" s="564"/>
      <c r="D117" s="564"/>
      <c r="E117" s="564"/>
      <c r="F117" s="564"/>
      <c r="G117" s="564"/>
      <c r="H117" s="564"/>
      <c r="I117" s="565"/>
      <c r="J117" s="560"/>
      <c r="K117" s="561"/>
      <c r="L117" s="562"/>
      <c r="M117" s="560"/>
      <c r="N117" s="561"/>
      <c r="O117" s="562"/>
      <c r="P117" s="560">
        <f t="shared" si="1"/>
        <v>0</v>
      </c>
      <c r="Q117" s="561"/>
      <c r="R117" s="561"/>
      <c r="S117" s="561"/>
      <c r="T117" s="562"/>
      <c r="U117" s="658"/>
      <c r="V117" s="604"/>
      <c r="W117" s="604"/>
      <c r="X117" s="604"/>
      <c r="Y117" s="605"/>
      <c r="Z117" s="560"/>
      <c r="AA117" s="561"/>
      <c r="AB117" s="561"/>
      <c r="AC117" s="562"/>
      <c r="AD117" s="560"/>
      <c r="AE117" s="561"/>
      <c r="AF117" s="561"/>
      <c r="AG117" s="562"/>
      <c r="AH117" s="560"/>
      <c r="AI117" s="561"/>
      <c r="AJ117" s="561"/>
      <c r="AK117" s="562"/>
      <c r="AL117" s="560"/>
      <c r="AM117" s="561"/>
      <c r="AN117" s="561"/>
      <c r="AO117" s="562"/>
      <c r="AP117" s="560"/>
      <c r="AQ117" s="561"/>
      <c r="AR117" s="561"/>
      <c r="AS117" s="562"/>
      <c r="AT117" s="8"/>
    </row>
    <row r="118" spans="1:46" hidden="1">
      <c r="A118" s="574" t="s">
        <v>313</v>
      </c>
      <c r="B118" s="575"/>
      <c r="C118" s="575"/>
      <c r="D118" s="575"/>
      <c r="E118" s="575"/>
      <c r="F118" s="575"/>
      <c r="G118" s="575"/>
      <c r="H118" s="575"/>
      <c r="I118" s="576"/>
      <c r="J118" s="548"/>
      <c r="K118" s="549"/>
      <c r="L118" s="550"/>
      <c r="M118" s="548">
        <v>340</v>
      </c>
      <c r="N118" s="549"/>
      <c r="O118" s="550"/>
      <c r="P118" s="548">
        <f t="shared" si="1"/>
        <v>0</v>
      </c>
      <c r="Q118" s="549"/>
      <c r="R118" s="549"/>
      <c r="S118" s="549"/>
      <c r="T118" s="550"/>
      <c r="U118" s="566"/>
      <c r="V118" s="668"/>
      <c r="W118" s="668"/>
      <c r="X118" s="668"/>
      <c r="Y118" s="669"/>
      <c r="Z118" s="548"/>
      <c r="AA118" s="549"/>
      <c r="AB118" s="549"/>
      <c r="AC118" s="550"/>
      <c r="AD118" s="548"/>
      <c r="AE118" s="549"/>
      <c r="AF118" s="549"/>
      <c r="AG118" s="550"/>
      <c r="AH118" s="548"/>
      <c r="AI118" s="549"/>
      <c r="AJ118" s="549"/>
      <c r="AK118" s="550"/>
      <c r="AL118" s="548"/>
      <c r="AM118" s="549"/>
      <c r="AN118" s="549"/>
      <c r="AO118" s="550"/>
      <c r="AP118" s="548"/>
      <c r="AQ118" s="549"/>
      <c r="AR118" s="549"/>
      <c r="AS118" s="550"/>
      <c r="AT118" s="8"/>
    </row>
    <row r="119" spans="1:46" hidden="1">
      <c r="A119" s="574" t="s">
        <v>314</v>
      </c>
      <c r="B119" s="575"/>
      <c r="C119" s="575"/>
      <c r="D119" s="575"/>
      <c r="E119" s="575"/>
      <c r="F119" s="575"/>
      <c r="G119" s="575"/>
      <c r="H119" s="575"/>
      <c r="I119" s="576"/>
      <c r="J119" s="548"/>
      <c r="K119" s="549"/>
      <c r="L119" s="550"/>
      <c r="M119" s="548">
        <v>350</v>
      </c>
      <c r="N119" s="549"/>
      <c r="O119" s="550"/>
      <c r="P119" s="548">
        <f t="shared" si="1"/>
        <v>0</v>
      </c>
      <c r="Q119" s="549"/>
      <c r="R119" s="549"/>
      <c r="S119" s="549"/>
      <c r="T119" s="550"/>
      <c r="U119" s="566"/>
      <c r="V119" s="668"/>
      <c r="W119" s="668"/>
      <c r="X119" s="668"/>
      <c r="Y119" s="669"/>
      <c r="Z119" s="548"/>
      <c r="AA119" s="549"/>
      <c r="AB119" s="549"/>
      <c r="AC119" s="550"/>
      <c r="AD119" s="548"/>
      <c r="AE119" s="549"/>
      <c r="AF119" s="549"/>
      <c r="AG119" s="550"/>
      <c r="AH119" s="548"/>
      <c r="AI119" s="549"/>
      <c r="AJ119" s="549"/>
      <c r="AK119" s="550"/>
      <c r="AL119" s="548"/>
      <c r="AM119" s="549"/>
      <c r="AN119" s="549"/>
      <c r="AO119" s="550"/>
      <c r="AP119" s="548"/>
      <c r="AQ119" s="549"/>
      <c r="AR119" s="549"/>
      <c r="AS119" s="550"/>
      <c r="AT119" s="8"/>
    </row>
    <row r="120" spans="1:46" hidden="1">
      <c r="A120" s="574" t="s">
        <v>315</v>
      </c>
      <c r="B120" s="575"/>
      <c r="C120" s="575"/>
      <c r="D120" s="575"/>
      <c r="E120" s="575"/>
      <c r="F120" s="575"/>
      <c r="G120" s="575"/>
      <c r="H120" s="575"/>
      <c r="I120" s="576"/>
      <c r="J120" s="548"/>
      <c r="K120" s="549"/>
      <c r="L120" s="550"/>
      <c r="M120" s="548">
        <v>830</v>
      </c>
      <c r="N120" s="549"/>
      <c r="O120" s="550"/>
      <c r="P120" s="548">
        <f t="shared" si="1"/>
        <v>0</v>
      </c>
      <c r="Q120" s="549"/>
      <c r="R120" s="549"/>
      <c r="S120" s="549"/>
      <c r="T120" s="550"/>
      <c r="U120" s="548">
        <f>U121</f>
        <v>0</v>
      </c>
      <c r="V120" s="549"/>
      <c r="W120" s="549"/>
      <c r="X120" s="549"/>
      <c r="Y120" s="550"/>
      <c r="Z120" s="548">
        <f>Z121</f>
        <v>0</v>
      </c>
      <c r="AA120" s="549"/>
      <c r="AB120" s="549"/>
      <c r="AC120" s="550"/>
      <c r="AD120" s="548">
        <f>AD121</f>
        <v>0</v>
      </c>
      <c r="AE120" s="549"/>
      <c r="AF120" s="549"/>
      <c r="AG120" s="550"/>
      <c r="AH120" s="548">
        <f>AH121</f>
        <v>0</v>
      </c>
      <c r="AI120" s="549"/>
      <c r="AJ120" s="549"/>
      <c r="AK120" s="550"/>
      <c r="AL120" s="548">
        <f>AL121</f>
        <v>0</v>
      </c>
      <c r="AM120" s="549"/>
      <c r="AN120" s="549"/>
      <c r="AO120" s="550"/>
      <c r="AP120" s="548">
        <f>AP121</f>
        <v>0</v>
      </c>
      <c r="AQ120" s="549"/>
      <c r="AR120" s="549"/>
      <c r="AS120" s="550"/>
      <c r="AT120" s="8"/>
    </row>
    <row r="121" spans="1:46" hidden="1">
      <c r="A121" s="569" t="s">
        <v>316</v>
      </c>
      <c r="B121" s="570"/>
      <c r="C121" s="570"/>
      <c r="D121" s="570"/>
      <c r="E121" s="570"/>
      <c r="F121" s="570"/>
      <c r="G121" s="570"/>
      <c r="H121" s="570"/>
      <c r="I121" s="571"/>
      <c r="J121" s="557"/>
      <c r="K121" s="558"/>
      <c r="L121" s="559"/>
      <c r="M121" s="557">
        <v>831</v>
      </c>
      <c r="N121" s="558"/>
      <c r="O121" s="559"/>
      <c r="P121" s="557">
        <f t="shared" si="1"/>
        <v>0</v>
      </c>
      <c r="Q121" s="558"/>
      <c r="R121" s="558"/>
      <c r="S121" s="558"/>
      <c r="T121" s="559"/>
      <c r="U121" s="657"/>
      <c r="V121" s="602"/>
      <c r="W121" s="602"/>
      <c r="X121" s="602"/>
      <c r="Y121" s="603"/>
      <c r="Z121" s="557"/>
      <c r="AA121" s="558"/>
      <c r="AB121" s="558"/>
      <c r="AC121" s="559"/>
      <c r="AD121" s="557"/>
      <c r="AE121" s="558"/>
      <c r="AF121" s="558"/>
      <c r="AG121" s="559"/>
      <c r="AH121" s="557"/>
      <c r="AI121" s="558"/>
      <c r="AJ121" s="558"/>
      <c r="AK121" s="559"/>
      <c r="AL121" s="557"/>
      <c r="AM121" s="558"/>
      <c r="AN121" s="558"/>
      <c r="AO121" s="559"/>
      <c r="AP121" s="557"/>
      <c r="AQ121" s="558"/>
      <c r="AR121" s="558"/>
      <c r="AS121" s="559"/>
      <c r="AT121" s="8"/>
    </row>
    <row r="122" spans="1:46" ht="114" hidden="1" customHeight="1">
      <c r="A122" s="563" t="s">
        <v>317</v>
      </c>
      <c r="B122" s="564"/>
      <c r="C122" s="564"/>
      <c r="D122" s="564"/>
      <c r="E122" s="564"/>
      <c r="F122" s="564"/>
      <c r="G122" s="564"/>
      <c r="H122" s="564"/>
      <c r="I122" s="565"/>
      <c r="J122" s="560"/>
      <c r="K122" s="561"/>
      <c r="L122" s="562"/>
      <c r="M122" s="560"/>
      <c r="N122" s="561"/>
      <c r="O122" s="562"/>
      <c r="P122" s="560">
        <f t="shared" si="1"/>
        <v>0</v>
      </c>
      <c r="Q122" s="561"/>
      <c r="R122" s="561"/>
      <c r="S122" s="561"/>
      <c r="T122" s="562"/>
      <c r="U122" s="658"/>
      <c r="V122" s="604"/>
      <c r="W122" s="604"/>
      <c r="X122" s="604"/>
      <c r="Y122" s="605"/>
      <c r="Z122" s="560"/>
      <c r="AA122" s="561"/>
      <c r="AB122" s="561"/>
      <c r="AC122" s="562"/>
      <c r="AD122" s="560"/>
      <c r="AE122" s="561"/>
      <c r="AF122" s="561"/>
      <c r="AG122" s="562"/>
      <c r="AH122" s="560"/>
      <c r="AI122" s="561"/>
      <c r="AJ122" s="561"/>
      <c r="AK122" s="562"/>
      <c r="AL122" s="560"/>
      <c r="AM122" s="561"/>
      <c r="AN122" s="561"/>
      <c r="AO122" s="562"/>
      <c r="AP122" s="560"/>
      <c r="AQ122" s="561"/>
      <c r="AR122" s="561"/>
      <c r="AS122" s="562"/>
      <c r="AT122" s="8"/>
    </row>
    <row r="123" spans="1:46" ht="27" hidden="1" customHeight="1">
      <c r="A123" s="574" t="s">
        <v>318</v>
      </c>
      <c r="B123" s="575"/>
      <c r="C123" s="575"/>
      <c r="D123" s="575"/>
      <c r="E123" s="575"/>
      <c r="F123" s="575"/>
      <c r="G123" s="575"/>
      <c r="H123" s="575"/>
      <c r="I123" s="576"/>
      <c r="J123" s="548">
        <v>230</v>
      </c>
      <c r="K123" s="549"/>
      <c r="L123" s="550"/>
      <c r="M123" s="548">
        <v>850</v>
      </c>
      <c r="N123" s="549"/>
      <c r="O123" s="550"/>
      <c r="P123" s="548">
        <f t="shared" si="1"/>
        <v>0</v>
      </c>
      <c r="Q123" s="549"/>
      <c r="R123" s="549"/>
      <c r="S123" s="549"/>
      <c r="T123" s="550"/>
      <c r="U123" s="548">
        <f>SUM(U124:Y127)</f>
        <v>0</v>
      </c>
      <c r="V123" s="549"/>
      <c r="W123" s="549"/>
      <c r="X123" s="549"/>
      <c r="Y123" s="550"/>
      <c r="Z123" s="548">
        <f>SUM(Z124:AC127)</f>
        <v>0</v>
      </c>
      <c r="AA123" s="549"/>
      <c r="AB123" s="549"/>
      <c r="AC123" s="550"/>
      <c r="AD123" s="548">
        <f>SUM(AD124:AG127)</f>
        <v>0</v>
      </c>
      <c r="AE123" s="549"/>
      <c r="AF123" s="549"/>
      <c r="AG123" s="550"/>
      <c r="AH123" s="548">
        <f>SUM(AH124:AK127)</f>
        <v>0</v>
      </c>
      <c r="AI123" s="549"/>
      <c r="AJ123" s="549"/>
      <c r="AK123" s="550"/>
      <c r="AL123" s="548">
        <f>SUM(AL124:AO127)</f>
        <v>0</v>
      </c>
      <c r="AM123" s="549"/>
      <c r="AN123" s="549"/>
      <c r="AO123" s="550"/>
      <c r="AP123" s="548">
        <f>SUM(AP124:AS127)</f>
        <v>0</v>
      </c>
      <c r="AQ123" s="549"/>
      <c r="AR123" s="549"/>
      <c r="AS123" s="550"/>
      <c r="AT123" s="8"/>
    </row>
    <row r="124" spans="1:46" hidden="1">
      <c r="A124" s="569" t="s">
        <v>316</v>
      </c>
      <c r="B124" s="570"/>
      <c r="C124" s="570"/>
      <c r="D124" s="570"/>
      <c r="E124" s="570"/>
      <c r="F124" s="570"/>
      <c r="G124" s="570"/>
      <c r="H124" s="570"/>
      <c r="I124" s="571"/>
      <c r="J124" s="557"/>
      <c r="K124" s="558"/>
      <c r="L124" s="559"/>
      <c r="M124" s="557">
        <v>851</v>
      </c>
      <c r="N124" s="558"/>
      <c r="O124" s="559"/>
      <c r="P124" s="557">
        <f t="shared" si="1"/>
        <v>0</v>
      </c>
      <c r="Q124" s="558"/>
      <c r="R124" s="558"/>
      <c r="S124" s="558"/>
      <c r="T124" s="559"/>
      <c r="U124" s="657"/>
      <c r="V124" s="602"/>
      <c r="W124" s="602"/>
      <c r="X124" s="602"/>
      <c r="Y124" s="603"/>
      <c r="Z124" s="557"/>
      <c r="AA124" s="558"/>
      <c r="AB124" s="558"/>
      <c r="AC124" s="559"/>
      <c r="AD124" s="557"/>
      <c r="AE124" s="558"/>
      <c r="AF124" s="558"/>
      <c r="AG124" s="559"/>
      <c r="AH124" s="557"/>
      <c r="AI124" s="558"/>
      <c r="AJ124" s="558"/>
      <c r="AK124" s="559"/>
      <c r="AL124" s="557"/>
      <c r="AM124" s="558"/>
      <c r="AN124" s="558"/>
      <c r="AO124" s="559"/>
      <c r="AP124" s="557"/>
      <c r="AQ124" s="558"/>
      <c r="AR124" s="558"/>
      <c r="AS124" s="559"/>
      <c r="AT124" s="8"/>
    </row>
    <row r="125" spans="1:46" ht="25.5" hidden="1" customHeight="1">
      <c r="A125" s="563" t="s">
        <v>319</v>
      </c>
      <c r="B125" s="564"/>
      <c r="C125" s="564"/>
      <c r="D125" s="564"/>
      <c r="E125" s="564"/>
      <c r="F125" s="564"/>
      <c r="G125" s="564"/>
      <c r="H125" s="564"/>
      <c r="I125" s="565"/>
      <c r="J125" s="560"/>
      <c r="K125" s="561"/>
      <c r="L125" s="562"/>
      <c r="M125" s="560"/>
      <c r="N125" s="561"/>
      <c r="O125" s="562"/>
      <c r="P125" s="560">
        <f t="shared" si="1"/>
        <v>0</v>
      </c>
      <c r="Q125" s="561"/>
      <c r="R125" s="561"/>
      <c r="S125" s="561"/>
      <c r="T125" s="562"/>
      <c r="U125" s="658"/>
      <c r="V125" s="604"/>
      <c r="W125" s="604"/>
      <c r="X125" s="604"/>
      <c r="Y125" s="605"/>
      <c r="Z125" s="560"/>
      <c r="AA125" s="561"/>
      <c r="AB125" s="561"/>
      <c r="AC125" s="562"/>
      <c r="AD125" s="560"/>
      <c r="AE125" s="561"/>
      <c r="AF125" s="561"/>
      <c r="AG125" s="562"/>
      <c r="AH125" s="560"/>
      <c r="AI125" s="561"/>
      <c r="AJ125" s="561"/>
      <c r="AK125" s="562"/>
      <c r="AL125" s="560"/>
      <c r="AM125" s="561"/>
      <c r="AN125" s="561"/>
      <c r="AO125" s="562"/>
      <c r="AP125" s="560"/>
      <c r="AQ125" s="561"/>
      <c r="AR125" s="561"/>
      <c r="AS125" s="562"/>
      <c r="AT125" s="8"/>
    </row>
    <row r="126" spans="1:46" hidden="1">
      <c r="A126" s="574" t="s">
        <v>320</v>
      </c>
      <c r="B126" s="575"/>
      <c r="C126" s="575"/>
      <c r="D126" s="575"/>
      <c r="E126" s="575"/>
      <c r="F126" s="575"/>
      <c r="G126" s="575"/>
      <c r="H126" s="575"/>
      <c r="I126" s="576"/>
      <c r="J126" s="548"/>
      <c r="K126" s="549"/>
      <c r="L126" s="550"/>
      <c r="M126" s="548">
        <v>852</v>
      </c>
      <c r="N126" s="549"/>
      <c r="O126" s="550"/>
      <c r="P126" s="548">
        <f t="shared" si="1"/>
        <v>0</v>
      </c>
      <c r="Q126" s="549"/>
      <c r="R126" s="549"/>
      <c r="S126" s="549"/>
      <c r="T126" s="550"/>
      <c r="U126" s="566"/>
      <c r="V126" s="668"/>
      <c r="W126" s="668"/>
      <c r="X126" s="668"/>
      <c r="Y126" s="669"/>
      <c r="Z126" s="548"/>
      <c r="AA126" s="549"/>
      <c r="AB126" s="549"/>
      <c r="AC126" s="550"/>
      <c r="AD126" s="548"/>
      <c r="AE126" s="549"/>
      <c r="AF126" s="549"/>
      <c r="AG126" s="550"/>
      <c r="AH126" s="548"/>
      <c r="AI126" s="549"/>
      <c r="AJ126" s="549"/>
      <c r="AK126" s="550"/>
      <c r="AL126" s="548"/>
      <c r="AM126" s="549"/>
      <c r="AN126" s="549"/>
      <c r="AO126" s="550"/>
      <c r="AP126" s="548"/>
      <c r="AQ126" s="549"/>
      <c r="AR126" s="549"/>
      <c r="AS126" s="550"/>
      <c r="AT126" s="8"/>
    </row>
    <row r="127" spans="1:46" ht="12.75" hidden="1" customHeight="1">
      <c r="A127" s="574" t="s">
        <v>321</v>
      </c>
      <c r="B127" s="575"/>
      <c r="C127" s="575"/>
      <c r="D127" s="575"/>
      <c r="E127" s="575"/>
      <c r="F127" s="575"/>
      <c r="G127" s="575"/>
      <c r="H127" s="575"/>
      <c r="I127" s="576"/>
      <c r="J127" s="548"/>
      <c r="K127" s="549"/>
      <c r="L127" s="550"/>
      <c r="M127" s="548">
        <v>853</v>
      </c>
      <c r="N127" s="549"/>
      <c r="O127" s="550"/>
      <c r="P127" s="548">
        <f t="shared" si="1"/>
        <v>0</v>
      </c>
      <c r="Q127" s="549"/>
      <c r="R127" s="549"/>
      <c r="S127" s="549"/>
      <c r="T127" s="550"/>
      <c r="U127" s="566"/>
      <c r="V127" s="668"/>
      <c r="W127" s="668"/>
      <c r="X127" s="668"/>
      <c r="Y127" s="669"/>
      <c r="Z127" s="548"/>
      <c r="AA127" s="549"/>
      <c r="AB127" s="549"/>
      <c r="AC127" s="550"/>
      <c r="AD127" s="548"/>
      <c r="AE127" s="549"/>
      <c r="AF127" s="549"/>
      <c r="AG127" s="550"/>
      <c r="AH127" s="548"/>
      <c r="AI127" s="549"/>
      <c r="AJ127" s="549"/>
      <c r="AK127" s="550"/>
      <c r="AL127" s="548"/>
      <c r="AM127" s="549"/>
      <c r="AN127" s="549"/>
      <c r="AO127" s="550"/>
      <c r="AP127" s="548"/>
      <c r="AQ127" s="549"/>
      <c r="AR127" s="549"/>
      <c r="AS127" s="550"/>
      <c r="AT127" s="8"/>
    </row>
    <row r="128" spans="1:46" ht="25.5" hidden="1" customHeight="1">
      <c r="A128" s="574" t="s">
        <v>322</v>
      </c>
      <c r="B128" s="575"/>
      <c r="C128" s="575"/>
      <c r="D128" s="575"/>
      <c r="E128" s="575"/>
      <c r="F128" s="575"/>
      <c r="G128" s="575"/>
      <c r="H128" s="575"/>
      <c r="I128" s="576"/>
      <c r="J128" s="548">
        <v>260</v>
      </c>
      <c r="K128" s="549"/>
      <c r="L128" s="550"/>
      <c r="M128" s="548" t="s">
        <v>49</v>
      </c>
      <c r="N128" s="549"/>
      <c r="O128" s="550"/>
      <c r="P128" s="548">
        <f t="shared" si="1"/>
        <v>20399.39</v>
      </c>
      <c r="Q128" s="549"/>
      <c r="R128" s="549"/>
      <c r="S128" s="549"/>
      <c r="T128" s="550"/>
      <c r="U128" s="548">
        <f>U129</f>
        <v>0</v>
      </c>
      <c r="V128" s="549"/>
      <c r="W128" s="549"/>
      <c r="X128" s="549"/>
      <c r="Y128" s="550"/>
      <c r="Z128" s="548">
        <v>20399.39</v>
      </c>
      <c r="AA128" s="549"/>
      <c r="AB128" s="549"/>
      <c r="AC128" s="550"/>
      <c r="AD128" s="548">
        <f>AD129</f>
        <v>0</v>
      </c>
      <c r="AE128" s="549"/>
      <c r="AF128" s="549"/>
      <c r="AG128" s="550"/>
      <c r="AH128" s="548">
        <f>AH129</f>
        <v>0</v>
      </c>
      <c r="AI128" s="549"/>
      <c r="AJ128" s="549"/>
      <c r="AK128" s="550"/>
      <c r="AL128" s="548">
        <f>AL129</f>
        <v>0</v>
      </c>
      <c r="AM128" s="549"/>
      <c r="AN128" s="549"/>
      <c r="AO128" s="550"/>
      <c r="AP128" s="548">
        <f>AP129</f>
        <v>0</v>
      </c>
      <c r="AQ128" s="549"/>
      <c r="AR128" s="549"/>
      <c r="AS128" s="550"/>
      <c r="AT128" s="8"/>
    </row>
    <row r="129" spans="1:47" hidden="1">
      <c r="A129" s="569" t="s">
        <v>316</v>
      </c>
      <c r="B129" s="570"/>
      <c r="C129" s="570"/>
      <c r="D129" s="570"/>
      <c r="E129" s="570"/>
      <c r="F129" s="570"/>
      <c r="G129" s="570"/>
      <c r="H129" s="570"/>
      <c r="I129" s="571"/>
      <c r="J129" s="557"/>
      <c r="K129" s="558"/>
      <c r="L129" s="559"/>
      <c r="M129" s="557">
        <v>244</v>
      </c>
      <c r="N129" s="558"/>
      <c r="O129" s="559"/>
      <c r="P129" s="557">
        <f t="shared" si="1"/>
        <v>0</v>
      </c>
      <c r="Q129" s="558"/>
      <c r="R129" s="558"/>
      <c r="S129" s="558"/>
      <c r="T129" s="559"/>
      <c r="U129" s="657"/>
      <c r="V129" s="602"/>
      <c r="W129" s="602"/>
      <c r="X129" s="602"/>
      <c r="Y129" s="603"/>
      <c r="Z129" s="557"/>
      <c r="AA129" s="558"/>
      <c r="AB129" s="558"/>
      <c r="AC129" s="559"/>
      <c r="AD129" s="557"/>
      <c r="AE129" s="558"/>
      <c r="AF129" s="558"/>
      <c r="AG129" s="559"/>
      <c r="AH129" s="557"/>
      <c r="AI129" s="558"/>
      <c r="AJ129" s="558"/>
      <c r="AK129" s="559"/>
      <c r="AL129" s="557"/>
      <c r="AM129" s="558"/>
      <c r="AN129" s="558"/>
      <c r="AO129" s="559"/>
      <c r="AP129" s="557"/>
      <c r="AQ129" s="558"/>
      <c r="AR129" s="558"/>
      <c r="AS129" s="559"/>
      <c r="AT129" s="8"/>
    </row>
    <row r="130" spans="1:47" ht="38.25" hidden="1" customHeight="1">
      <c r="A130" s="563" t="s">
        <v>323</v>
      </c>
      <c r="B130" s="564"/>
      <c r="C130" s="564"/>
      <c r="D130" s="564"/>
      <c r="E130" s="564"/>
      <c r="F130" s="564"/>
      <c r="G130" s="564"/>
      <c r="H130" s="564"/>
      <c r="I130" s="565"/>
      <c r="J130" s="560"/>
      <c r="K130" s="561"/>
      <c r="L130" s="562"/>
      <c r="M130" s="560"/>
      <c r="N130" s="561"/>
      <c r="O130" s="562"/>
      <c r="P130" s="560">
        <f t="shared" si="1"/>
        <v>0</v>
      </c>
      <c r="Q130" s="561"/>
      <c r="R130" s="561"/>
      <c r="S130" s="561"/>
      <c r="T130" s="562"/>
      <c r="U130" s="658"/>
      <c r="V130" s="604"/>
      <c r="W130" s="604"/>
      <c r="X130" s="604"/>
      <c r="Y130" s="605"/>
      <c r="Z130" s="560"/>
      <c r="AA130" s="561"/>
      <c r="AB130" s="561"/>
      <c r="AC130" s="562"/>
      <c r="AD130" s="560"/>
      <c r="AE130" s="561"/>
      <c r="AF130" s="561"/>
      <c r="AG130" s="562"/>
      <c r="AH130" s="560"/>
      <c r="AI130" s="561"/>
      <c r="AJ130" s="561"/>
      <c r="AK130" s="562"/>
      <c r="AL130" s="560"/>
      <c r="AM130" s="561"/>
      <c r="AN130" s="561"/>
      <c r="AO130" s="562"/>
      <c r="AP130" s="560"/>
      <c r="AQ130" s="561"/>
      <c r="AR130" s="561"/>
      <c r="AS130" s="562"/>
      <c r="AT130" s="8"/>
    </row>
    <row r="131" spans="1:47" s="10" customFormat="1" hidden="1">
      <c r="A131" s="551" t="s">
        <v>51</v>
      </c>
      <c r="B131" s="552"/>
      <c r="C131" s="552"/>
      <c r="D131" s="552"/>
      <c r="E131" s="552"/>
      <c r="F131" s="552"/>
      <c r="G131" s="552"/>
      <c r="H131" s="552"/>
      <c r="I131" s="553"/>
      <c r="J131" s="548">
        <v>500</v>
      </c>
      <c r="K131" s="549"/>
      <c r="L131" s="550"/>
      <c r="M131" s="548" t="s">
        <v>49</v>
      </c>
      <c r="N131" s="549"/>
      <c r="O131" s="550"/>
      <c r="P131" s="548">
        <f t="shared" si="1"/>
        <v>0</v>
      </c>
      <c r="Q131" s="549"/>
      <c r="R131" s="549"/>
      <c r="S131" s="549"/>
      <c r="T131" s="550"/>
      <c r="U131" s="665"/>
      <c r="V131" s="666"/>
      <c r="W131" s="666"/>
      <c r="X131" s="666"/>
      <c r="Y131" s="667"/>
      <c r="Z131" s="548"/>
      <c r="AA131" s="549"/>
      <c r="AB131" s="549"/>
      <c r="AC131" s="550"/>
      <c r="AD131" s="548"/>
      <c r="AE131" s="549"/>
      <c r="AF131" s="549"/>
      <c r="AG131" s="550"/>
      <c r="AH131" s="548"/>
      <c r="AI131" s="549"/>
      <c r="AJ131" s="549"/>
      <c r="AK131" s="550"/>
      <c r="AL131" s="662"/>
      <c r="AM131" s="663"/>
      <c r="AN131" s="663"/>
      <c r="AO131" s="664"/>
      <c r="AP131" s="662"/>
      <c r="AQ131" s="663"/>
      <c r="AR131" s="663"/>
      <c r="AS131" s="664"/>
      <c r="AT131" s="9"/>
      <c r="AU131" s="199"/>
    </row>
    <row r="132" spans="1:47" hidden="1">
      <c r="A132" s="551" t="s">
        <v>52</v>
      </c>
      <c r="B132" s="552"/>
      <c r="C132" s="552"/>
      <c r="D132" s="552"/>
      <c r="E132" s="552"/>
      <c r="F132" s="552"/>
      <c r="G132" s="552"/>
      <c r="H132" s="552"/>
      <c r="I132" s="553"/>
      <c r="J132" s="548">
        <v>600</v>
      </c>
      <c r="K132" s="549"/>
      <c r="L132" s="550"/>
      <c r="M132" s="548" t="s">
        <v>49</v>
      </c>
      <c r="N132" s="549"/>
      <c r="O132" s="550"/>
      <c r="P132" s="548">
        <f>SUM(U132:AS132)</f>
        <v>-20399.39</v>
      </c>
      <c r="Q132" s="549"/>
      <c r="R132" s="549"/>
      <c r="S132" s="549"/>
      <c r="T132" s="550"/>
      <c r="U132" s="548">
        <f>U131+U90-U105</f>
        <v>0</v>
      </c>
      <c r="V132" s="549"/>
      <c r="W132" s="549"/>
      <c r="X132" s="549"/>
      <c r="Y132" s="550"/>
      <c r="Z132" s="548">
        <f>Z131+Z90-Z105</f>
        <v>-20399.39</v>
      </c>
      <c r="AA132" s="549"/>
      <c r="AB132" s="549"/>
      <c r="AC132" s="550"/>
      <c r="AD132" s="548">
        <f>AD131+AD90-AD105</f>
        <v>0</v>
      </c>
      <c r="AE132" s="549"/>
      <c r="AF132" s="549"/>
      <c r="AG132" s="550"/>
      <c r="AH132" s="548">
        <f>AH131+AH90-AH105</f>
        <v>0</v>
      </c>
      <c r="AI132" s="549"/>
      <c r="AJ132" s="549"/>
      <c r="AK132" s="550"/>
      <c r="AL132" s="548">
        <f>AL131+AL90-AL105</f>
        <v>0</v>
      </c>
      <c r="AM132" s="549"/>
      <c r="AN132" s="549"/>
      <c r="AO132" s="550"/>
      <c r="AP132" s="548">
        <f>AP131+AP90-AP105</f>
        <v>0</v>
      </c>
      <c r="AQ132" s="549"/>
      <c r="AR132" s="549"/>
      <c r="AS132" s="550"/>
      <c r="AT132" s="8"/>
    </row>
    <row r="133" spans="1:47" ht="12.75" hidden="1" customHeight="1">
      <c r="A133" s="519" t="s">
        <v>23</v>
      </c>
      <c r="B133" s="519"/>
      <c r="C133" s="519"/>
      <c r="D133" s="519"/>
      <c r="E133" s="519"/>
      <c r="F133" s="519"/>
      <c r="G133" s="519"/>
      <c r="H133" s="519"/>
      <c r="I133" s="519"/>
      <c r="J133" s="709" t="s">
        <v>40</v>
      </c>
      <c r="K133" s="709"/>
      <c r="L133" s="709"/>
      <c r="M133" s="709" t="s">
        <v>41</v>
      </c>
      <c r="N133" s="709"/>
      <c r="O133" s="709"/>
      <c r="P133" s="724" t="s">
        <v>79</v>
      </c>
      <c r="Q133" s="724"/>
      <c r="R133" s="724"/>
      <c r="S133" s="724"/>
      <c r="T133" s="724"/>
      <c r="U133" s="724"/>
      <c r="V133" s="724"/>
      <c r="W133" s="724"/>
      <c r="X133" s="724"/>
      <c r="Y133" s="724"/>
      <c r="Z133" s="724"/>
      <c r="AA133" s="724"/>
      <c r="AB133" s="724"/>
      <c r="AC133" s="724"/>
      <c r="AD133" s="724"/>
      <c r="AE133" s="724"/>
      <c r="AF133" s="724"/>
      <c r="AG133" s="724"/>
      <c r="AH133" s="724"/>
      <c r="AI133" s="724"/>
      <c r="AJ133" s="724"/>
      <c r="AK133" s="724"/>
      <c r="AL133" s="724"/>
      <c r="AM133" s="724"/>
      <c r="AN133" s="724"/>
      <c r="AO133" s="724"/>
      <c r="AP133" s="724"/>
      <c r="AQ133" s="724"/>
      <c r="AR133" s="724"/>
      <c r="AS133" s="724"/>
    </row>
    <row r="134" spans="1:47" ht="12.75" hidden="1" customHeight="1">
      <c r="A134" s="519"/>
      <c r="B134" s="519"/>
      <c r="C134" s="519"/>
      <c r="D134" s="519"/>
      <c r="E134" s="519"/>
      <c r="F134" s="519"/>
      <c r="G134" s="519"/>
      <c r="H134" s="519"/>
      <c r="I134" s="519"/>
      <c r="J134" s="709"/>
      <c r="K134" s="709"/>
      <c r="L134" s="709"/>
      <c r="M134" s="709"/>
      <c r="N134" s="709"/>
      <c r="O134" s="709"/>
      <c r="P134" s="724" t="s">
        <v>42</v>
      </c>
      <c r="Q134" s="724"/>
      <c r="R134" s="724"/>
      <c r="S134" s="724"/>
      <c r="T134" s="724"/>
      <c r="U134" s="724" t="s">
        <v>28</v>
      </c>
      <c r="V134" s="724"/>
      <c r="W134" s="724"/>
      <c r="X134" s="724"/>
      <c r="Y134" s="724"/>
      <c r="Z134" s="724"/>
      <c r="AA134" s="724"/>
      <c r="AB134" s="724"/>
      <c r="AC134" s="724"/>
      <c r="AD134" s="724"/>
      <c r="AE134" s="724"/>
      <c r="AF134" s="724"/>
      <c r="AG134" s="724"/>
      <c r="AH134" s="724"/>
      <c r="AI134" s="724"/>
      <c r="AJ134" s="724"/>
      <c r="AK134" s="724"/>
      <c r="AL134" s="724"/>
      <c r="AM134" s="724"/>
      <c r="AN134" s="724"/>
      <c r="AO134" s="724"/>
      <c r="AP134" s="724"/>
      <c r="AQ134" s="724"/>
      <c r="AR134" s="724"/>
      <c r="AS134" s="724"/>
    </row>
    <row r="135" spans="1:47" ht="79.5" hidden="1" customHeight="1">
      <c r="A135" s="519"/>
      <c r="B135" s="519"/>
      <c r="C135" s="519"/>
      <c r="D135" s="519"/>
      <c r="E135" s="519"/>
      <c r="F135" s="519"/>
      <c r="G135" s="519"/>
      <c r="H135" s="519"/>
      <c r="I135" s="519"/>
      <c r="J135" s="709"/>
      <c r="K135" s="709"/>
      <c r="L135" s="709"/>
      <c r="M135" s="709"/>
      <c r="N135" s="709"/>
      <c r="O135" s="709"/>
      <c r="P135" s="724"/>
      <c r="Q135" s="724"/>
      <c r="R135" s="724"/>
      <c r="S135" s="724"/>
      <c r="T135" s="724"/>
      <c r="U135" s="709" t="s">
        <v>325</v>
      </c>
      <c r="V135" s="709"/>
      <c r="W135" s="709"/>
      <c r="X135" s="709"/>
      <c r="Y135" s="709"/>
      <c r="Z135" s="709" t="s">
        <v>43</v>
      </c>
      <c r="AA135" s="709"/>
      <c r="AB135" s="709"/>
      <c r="AC135" s="709"/>
      <c r="AD135" s="709" t="s">
        <v>44</v>
      </c>
      <c r="AE135" s="709"/>
      <c r="AF135" s="709"/>
      <c r="AG135" s="709"/>
      <c r="AH135" s="709" t="s">
        <v>45</v>
      </c>
      <c r="AI135" s="709"/>
      <c r="AJ135" s="709"/>
      <c r="AK135" s="709"/>
      <c r="AL135" s="709" t="s">
        <v>46</v>
      </c>
      <c r="AM135" s="709"/>
      <c r="AN135" s="709"/>
      <c r="AO135" s="709"/>
      <c r="AP135" s="709"/>
      <c r="AQ135" s="709"/>
      <c r="AR135" s="709"/>
      <c r="AS135" s="709"/>
    </row>
    <row r="136" spans="1:47" ht="32.25" hidden="1" customHeight="1">
      <c r="A136" s="519"/>
      <c r="B136" s="519"/>
      <c r="C136" s="519"/>
      <c r="D136" s="519"/>
      <c r="E136" s="519"/>
      <c r="F136" s="519"/>
      <c r="G136" s="519"/>
      <c r="H136" s="519"/>
      <c r="I136" s="519"/>
      <c r="J136" s="709"/>
      <c r="K136" s="709"/>
      <c r="L136" s="709"/>
      <c r="M136" s="709"/>
      <c r="N136" s="709"/>
      <c r="O136" s="709"/>
      <c r="P136" s="724"/>
      <c r="Q136" s="724"/>
      <c r="R136" s="724"/>
      <c r="S136" s="724"/>
      <c r="T136" s="724"/>
      <c r="U136" s="709"/>
      <c r="V136" s="709"/>
      <c r="W136" s="709"/>
      <c r="X136" s="709"/>
      <c r="Y136" s="709"/>
      <c r="Z136" s="709"/>
      <c r="AA136" s="709"/>
      <c r="AB136" s="709"/>
      <c r="AC136" s="709"/>
      <c r="AD136" s="709"/>
      <c r="AE136" s="709"/>
      <c r="AF136" s="709"/>
      <c r="AG136" s="709"/>
      <c r="AH136" s="709"/>
      <c r="AI136" s="709"/>
      <c r="AJ136" s="709"/>
      <c r="AK136" s="709"/>
      <c r="AL136" s="709" t="s">
        <v>42</v>
      </c>
      <c r="AM136" s="709"/>
      <c r="AN136" s="709"/>
      <c r="AO136" s="709"/>
      <c r="AP136" s="709" t="s">
        <v>47</v>
      </c>
      <c r="AQ136" s="709"/>
      <c r="AR136" s="709"/>
      <c r="AS136" s="709"/>
    </row>
    <row r="137" spans="1:47" ht="16.149999999999999" hidden="1" customHeight="1">
      <c r="A137" s="579">
        <v>1</v>
      </c>
      <c r="B137" s="580"/>
      <c r="C137" s="580"/>
      <c r="D137" s="580"/>
      <c r="E137" s="580"/>
      <c r="F137" s="580"/>
      <c r="G137" s="580"/>
      <c r="H137" s="580"/>
      <c r="I137" s="581"/>
      <c r="J137" s="721">
        <v>2</v>
      </c>
      <c r="K137" s="722"/>
      <c r="L137" s="722"/>
      <c r="M137" s="722">
        <v>3</v>
      </c>
      <c r="N137" s="722"/>
      <c r="O137" s="722"/>
      <c r="P137" s="722">
        <v>4</v>
      </c>
      <c r="Q137" s="722"/>
      <c r="R137" s="722"/>
      <c r="S137" s="722"/>
      <c r="T137" s="722"/>
      <c r="U137" s="722">
        <v>5</v>
      </c>
      <c r="V137" s="722"/>
      <c r="W137" s="722"/>
      <c r="X137" s="722"/>
      <c r="Y137" s="723"/>
      <c r="Z137" s="721">
        <v>6</v>
      </c>
      <c r="AA137" s="722"/>
      <c r="AB137" s="722"/>
      <c r="AC137" s="723"/>
      <c r="AD137" s="721">
        <v>7</v>
      </c>
      <c r="AE137" s="722"/>
      <c r="AF137" s="722"/>
      <c r="AG137" s="723"/>
      <c r="AH137" s="721">
        <v>8</v>
      </c>
      <c r="AI137" s="722"/>
      <c r="AJ137" s="722"/>
      <c r="AK137" s="723"/>
      <c r="AL137" s="721">
        <v>9</v>
      </c>
      <c r="AM137" s="722"/>
      <c r="AN137" s="722"/>
      <c r="AO137" s="723"/>
      <c r="AP137" s="721">
        <v>10</v>
      </c>
      <c r="AQ137" s="722"/>
      <c r="AR137" s="722"/>
      <c r="AS137" s="723"/>
    </row>
    <row r="138" spans="1:47" s="2" customFormat="1" ht="16.149999999999999" hidden="1" customHeight="1">
      <c r="A138" s="582">
        <v>2018</v>
      </c>
      <c r="B138" s="583"/>
      <c r="C138" s="583"/>
      <c r="D138" s="583"/>
      <c r="E138" s="583"/>
      <c r="F138" s="583"/>
      <c r="G138" s="583"/>
      <c r="H138" s="583"/>
      <c r="I138" s="583"/>
      <c r="J138" s="583"/>
      <c r="K138" s="583"/>
      <c r="L138" s="583"/>
      <c r="M138" s="583"/>
      <c r="N138" s="583"/>
      <c r="O138" s="583"/>
      <c r="P138" s="583"/>
      <c r="Q138" s="583"/>
      <c r="R138" s="583"/>
      <c r="S138" s="583"/>
      <c r="T138" s="583"/>
      <c r="U138" s="583"/>
      <c r="V138" s="583"/>
      <c r="W138" s="583"/>
      <c r="X138" s="583"/>
      <c r="Y138" s="583"/>
      <c r="Z138" s="583"/>
      <c r="AA138" s="583"/>
      <c r="AB138" s="583"/>
      <c r="AC138" s="583"/>
      <c r="AD138" s="583"/>
      <c r="AE138" s="583"/>
      <c r="AF138" s="583"/>
      <c r="AG138" s="583"/>
      <c r="AH138" s="583"/>
      <c r="AI138" s="583"/>
      <c r="AJ138" s="583"/>
      <c r="AK138" s="583"/>
      <c r="AL138" s="583"/>
      <c r="AM138" s="583"/>
      <c r="AN138" s="583"/>
      <c r="AO138" s="583"/>
      <c r="AP138" s="583"/>
      <c r="AQ138" s="583"/>
      <c r="AR138" s="583"/>
      <c r="AS138" s="584"/>
      <c r="AU138" s="198"/>
    </row>
    <row r="139" spans="1:47" hidden="1">
      <c r="A139" s="551" t="s">
        <v>48</v>
      </c>
      <c r="B139" s="552"/>
      <c r="C139" s="552"/>
      <c r="D139" s="552"/>
      <c r="E139" s="552"/>
      <c r="F139" s="552"/>
      <c r="G139" s="552"/>
      <c r="H139" s="552"/>
      <c r="I139" s="553"/>
      <c r="J139" s="578">
        <v>100</v>
      </c>
      <c r="K139" s="578"/>
      <c r="L139" s="578"/>
      <c r="M139" s="622" t="s">
        <v>49</v>
      </c>
      <c r="N139" s="622"/>
      <c r="O139" s="622"/>
      <c r="P139" s="578">
        <f>P140+P142+P146+P147+P148+P149+P150</f>
        <v>0</v>
      </c>
      <c r="Q139" s="578"/>
      <c r="R139" s="578"/>
      <c r="S139" s="578"/>
      <c r="T139" s="578"/>
      <c r="U139" s="578">
        <f>U142</f>
        <v>0</v>
      </c>
      <c r="V139" s="578"/>
      <c r="W139" s="578"/>
      <c r="X139" s="578"/>
      <c r="Y139" s="578"/>
      <c r="Z139" s="578">
        <f>Z148</f>
        <v>0</v>
      </c>
      <c r="AA139" s="578"/>
      <c r="AB139" s="578"/>
      <c r="AC139" s="578"/>
      <c r="AD139" s="578">
        <f>AD148</f>
        <v>0</v>
      </c>
      <c r="AE139" s="578"/>
      <c r="AF139" s="578"/>
      <c r="AG139" s="578"/>
      <c r="AH139" s="578">
        <f>AH142</f>
        <v>0</v>
      </c>
      <c r="AI139" s="578"/>
      <c r="AJ139" s="578"/>
      <c r="AK139" s="578"/>
      <c r="AL139" s="578">
        <f>AL142+AL146+AL147+AL149</f>
        <v>0</v>
      </c>
      <c r="AM139" s="578"/>
      <c r="AN139" s="578"/>
      <c r="AO139" s="578"/>
      <c r="AP139" s="578">
        <f>AP142+AP149</f>
        <v>0</v>
      </c>
      <c r="AQ139" s="578"/>
      <c r="AR139" s="578"/>
      <c r="AS139" s="578"/>
      <c r="AT139" s="8"/>
    </row>
    <row r="140" spans="1:47" hidden="1">
      <c r="A140" s="569" t="s">
        <v>287</v>
      </c>
      <c r="B140" s="570"/>
      <c r="C140" s="570"/>
      <c r="D140" s="570"/>
      <c r="E140" s="570"/>
      <c r="F140" s="570"/>
      <c r="G140" s="570"/>
      <c r="H140" s="570"/>
      <c r="I140" s="571"/>
      <c r="J140" s="578">
        <v>110</v>
      </c>
      <c r="K140" s="578"/>
      <c r="L140" s="578"/>
      <c r="M140" s="578">
        <v>120</v>
      </c>
      <c r="N140" s="578"/>
      <c r="O140" s="578"/>
      <c r="P140" s="578">
        <f>AL140</f>
        <v>0</v>
      </c>
      <c r="Q140" s="578"/>
      <c r="R140" s="578"/>
      <c r="S140" s="578"/>
      <c r="T140" s="578"/>
      <c r="U140" s="578" t="s">
        <v>49</v>
      </c>
      <c r="V140" s="578"/>
      <c r="W140" s="578"/>
      <c r="X140" s="578"/>
      <c r="Y140" s="578"/>
      <c r="Z140" s="578" t="s">
        <v>49</v>
      </c>
      <c r="AA140" s="578"/>
      <c r="AB140" s="578"/>
      <c r="AC140" s="578"/>
      <c r="AD140" s="578" t="s">
        <v>49</v>
      </c>
      <c r="AE140" s="578"/>
      <c r="AF140" s="578"/>
      <c r="AG140" s="578"/>
      <c r="AH140" s="578" t="s">
        <v>49</v>
      </c>
      <c r="AI140" s="578"/>
      <c r="AJ140" s="578"/>
      <c r="AK140" s="578"/>
      <c r="AL140" s="578"/>
      <c r="AM140" s="578"/>
      <c r="AN140" s="578"/>
      <c r="AO140" s="578"/>
      <c r="AP140" s="578" t="s">
        <v>49</v>
      </c>
      <c r="AQ140" s="578"/>
      <c r="AR140" s="578"/>
      <c r="AS140" s="578"/>
      <c r="AT140" s="8"/>
    </row>
    <row r="141" spans="1:47" ht="12.75" hidden="1" customHeight="1">
      <c r="A141" s="563" t="s">
        <v>288</v>
      </c>
      <c r="B141" s="564"/>
      <c r="C141" s="564"/>
      <c r="D141" s="564"/>
      <c r="E141" s="564"/>
      <c r="F141" s="564"/>
      <c r="G141" s="564"/>
      <c r="H141" s="564"/>
      <c r="I141" s="565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8"/>
    </row>
    <row r="142" spans="1:47" ht="12.75" hidden="1" customHeight="1">
      <c r="A142" s="574" t="s">
        <v>289</v>
      </c>
      <c r="B142" s="575"/>
      <c r="C142" s="575"/>
      <c r="D142" s="575"/>
      <c r="E142" s="575"/>
      <c r="F142" s="575"/>
      <c r="G142" s="575"/>
      <c r="H142" s="575"/>
      <c r="I142" s="576"/>
      <c r="J142" s="578">
        <v>120</v>
      </c>
      <c r="K142" s="578"/>
      <c r="L142" s="578"/>
      <c r="M142" s="578">
        <v>130</v>
      </c>
      <c r="N142" s="578"/>
      <c r="O142" s="578"/>
      <c r="P142" s="578">
        <f>P143+P145</f>
        <v>0</v>
      </c>
      <c r="Q142" s="578"/>
      <c r="R142" s="578"/>
      <c r="S142" s="578"/>
      <c r="T142" s="578"/>
      <c r="U142" s="578">
        <f>U143+U145</f>
        <v>0</v>
      </c>
      <c r="V142" s="578"/>
      <c r="W142" s="578"/>
      <c r="X142" s="578"/>
      <c r="Y142" s="578"/>
      <c r="Z142" s="578" t="s">
        <v>49</v>
      </c>
      <c r="AA142" s="578"/>
      <c r="AB142" s="578"/>
      <c r="AC142" s="578"/>
      <c r="AD142" s="578" t="s">
        <v>49</v>
      </c>
      <c r="AE142" s="578"/>
      <c r="AF142" s="578"/>
      <c r="AG142" s="578"/>
      <c r="AH142" s="578">
        <f>AH143+AH145</f>
        <v>0</v>
      </c>
      <c r="AI142" s="578"/>
      <c r="AJ142" s="578"/>
      <c r="AK142" s="578"/>
      <c r="AL142" s="578">
        <f>AL143+AL145</f>
        <v>0</v>
      </c>
      <c r="AM142" s="578"/>
      <c r="AN142" s="578"/>
      <c r="AO142" s="578"/>
      <c r="AP142" s="578">
        <f t="shared" ref="AP142" si="2">AP143+AP145</f>
        <v>0</v>
      </c>
      <c r="AQ142" s="578"/>
      <c r="AR142" s="578"/>
      <c r="AS142" s="578"/>
      <c r="AT142" s="8"/>
    </row>
    <row r="143" spans="1:47" hidden="1">
      <c r="A143" s="569" t="s">
        <v>290</v>
      </c>
      <c r="B143" s="570"/>
      <c r="C143" s="570"/>
      <c r="D143" s="570"/>
      <c r="E143" s="570"/>
      <c r="F143" s="570"/>
      <c r="G143" s="570"/>
      <c r="H143" s="570"/>
      <c r="I143" s="571"/>
      <c r="J143" s="578"/>
      <c r="K143" s="578"/>
      <c r="L143" s="578"/>
      <c r="M143" s="578">
        <v>130</v>
      </c>
      <c r="N143" s="578"/>
      <c r="O143" s="578"/>
      <c r="P143" s="578">
        <f>U143+AH143+AL143+AP143</f>
        <v>0</v>
      </c>
      <c r="Q143" s="578"/>
      <c r="R143" s="578"/>
      <c r="S143" s="578"/>
      <c r="T143" s="578"/>
      <c r="U143" s="578"/>
      <c r="V143" s="578"/>
      <c r="W143" s="578"/>
      <c r="X143" s="578"/>
      <c r="Y143" s="578"/>
      <c r="Z143" s="578" t="s">
        <v>49</v>
      </c>
      <c r="AA143" s="578"/>
      <c r="AB143" s="578"/>
      <c r="AC143" s="578"/>
      <c r="AD143" s="578" t="s">
        <v>49</v>
      </c>
      <c r="AE143" s="578"/>
      <c r="AF143" s="578"/>
      <c r="AG143" s="578"/>
      <c r="AH143" s="578"/>
      <c r="AI143" s="578"/>
      <c r="AJ143" s="578"/>
      <c r="AK143" s="578"/>
      <c r="AL143" s="578"/>
      <c r="AM143" s="578"/>
      <c r="AN143" s="578"/>
      <c r="AO143" s="578"/>
      <c r="AP143" s="578"/>
      <c r="AQ143" s="578"/>
      <c r="AR143" s="578"/>
      <c r="AS143" s="578"/>
      <c r="AT143" s="8"/>
    </row>
    <row r="144" spans="1:47" ht="12.75" hidden="1" customHeight="1">
      <c r="A144" s="563" t="s">
        <v>291</v>
      </c>
      <c r="B144" s="564"/>
      <c r="C144" s="564"/>
      <c r="D144" s="564"/>
      <c r="E144" s="564"/>
      <c r="F144" s="564"/>
      <c r="G144" s="564"/>
      <c r="H144" s="564"/>
      <c r="I144" s="565"/>
      <c r="J144" s="578"/>
      <c r="K144" s="578"/>
      <c r="L144" s="578"/>
      <c r="M144" s="578"/>
      <c r="N144" s="578"/>
      <c r="O144" s="578"/>
      <c r="P144" s="578"/>
      <c r="Q144" s="578"/>
      <c r="R144" s="578"/>
      <c r="S144" s="578"/>
      <c r="T144" s="578"/>
      <c r="U144" s="578"/>
      <c r="V144" s="578"/>
      <c r="W144" s="578"/>
      <c r="X144" s="578"/>
      <c r="Y144" s="578"/>
      <c r="Z144" s="578"/>
      <c r="AA144" s="578"/>
      <c r="AB144" s="578"/>
      <c r="AC144" s="578"/>
      <c r="AD144" s="578"/>
      <c r="AE144" s="578"/>
      <c r="AF144" s="578"/>
      <c r="AG144" s="578"/>
      <c r="AH144" s="578"/>
      <c r="AI144" s="578"/>
      <c r="AJ144" s="578"/>
      <c r="AK144" s="578"/>
      <c r="AL144" s="578"/>
      <c r="AM144" s="578"/>
      <c r="AN144" s="578"/>
      <c r="AO144" s="578"/>
      <c r="AP144" s="578"/>
      <c r="AQ144" s="578"/>
      <c r="AR144" s="578"/>
      <c r="AS144" s="578"/>
      <c r="AT144" s="8"/>
    </row>
    <row r="145" spans="1:46" ht="12.75" hidden="1" customHeight="1">
      <c r="A145" s="574" t="s">
        <v>292</v>
      </c>
      <c r="B145" s="575"/>
      <c r="C145" s="575"/>
      <c r="D145" s="575"/>
      <c r="E145" s="575"/>
      <c r="F145" s="575"/>
      <c r="G145" s="575"/>
      <c r="H145" s="575"/>
      <c r="I145" s="576"/>
      <c r="J145" s="578"/>
      <c r="K145" s="578"/>
      <c r="L145" s="578"/>
      <c r="M145" s="578">
        <v>130</v>
      </c>
      <c r="N145" s="578"/>
      <c r="O145" s="578"/>
      <c r="P145" s="578">
        <f>U145+AH145+AL145+AP145</f>
        <v>0</v>
      </c>
      <c r="Q145" s="578"/>
      <c r="R145" s="578"/>
      <c r="S145" s="578"/>
      <c r="T145" s="578"/>
      <c r="U145" s="622"/>
      <c r="V145" s="622"/>
      <c r="W145" s="622"/>
      <c r="X145" s="622"/>
      <c r="Y145" s="622"/>
      <c r="Z145" s="578" t="s">
        <v>49</v>
      </c>
      <c r="AA145" s="578"/>
      <c r="AB145" s="578"/>
      <c r="AC145" s="578"/>
      <c r="AD145" s="578" t="s">
        <v>49</v>
      </c>
      <c r="AE145" s="578"/>
      <c r="AF145" s="578"/>
      <c r="AG145" s="578"/>
      <c r="AH145" s="578"/>
      <c r="AI145" s="578"/>
      <c r="AJ145" s="578"/>
      <c r="AK145" s="578"/>
      <c r="AL145" s="578"/>
      <c r="AM145" s="578"/>
      <c r="AN145" s="578"/>
      <c r="AO145" s="578"/>
      <c r="AP145" s="578"/>
      <c r="AQ145" s="578"/>
      <c r="AR145" s="578"/>
      <c r="AS145" s="578"/>
      <c r="AT145" s="8"/>
    </row>
    <row r="146" spans="1:46" ht="25.5" hidden="1" customHeight="1">
      <c r="A146" s="574" t="s">
        <v>293</v>
      </c>
      <c r="B146" s="575"/>
      <c r="C146" s="575"/>
      <c r="D146" s="575"/>
      <c r="E146" s="575"/>
      <c r="F146" s="575"/>
      <c r="G146" s="575"/>
      <c r="H146" s="575"/>
      <c r="I146" s="576"/>
      <c r="J146" s="578">
        <v>130</v>
      </c>
      <c r="K146" s="578"/>
      <c r="L146" s="578"/>
      <c r="M146" s="578">
        <v>140</v>
      </c>
      <c r="N146" s="578"/>
      <c r="O146" s="578"/>
      <c r="P146" s="578">
        <f>AL146</f>
        <v>0</v>
      </c>
      <c r="Q146" s="578"/>
      <c r="R146" s="578"/>
      <c r="S146" s="578"/>
      <c r="T146" s="578"/>
      <c r="U146" s="578" t="s">
        <v>49</v>
      </c>
      <c r="V146" s="578"/>
      <c r="W146" s="578"/>
      <c r="X146" s="578"/>
      <c r="Y146" s="578"/>
      <c r="Z146" s="578" t="s">
        <v>49</v>
      </c>
      <c r="AA146" s="578"/>
      <c r="AB146" s="578"/>
      <c r="AC146" s="578"/>
      <c r="AD146" s="578" t="s">
        <v>49</v>
      </c>
      <c r="AE146" s="578"/>
      <c r="AF146" s="578"/>
      <c r="AG146" s="578"/>
      <c r="AH146" s="578" t="s">
        <v>49</v>
      </c>
      <c r="AI146" s="578"/>
      <c r="AJ146" s="578"/>
      <c r="AK146" s="578"/>
      <c r="AL146" s="578"/>
      <c r="AM146" s="578"/>
      <c r="AN146" s="578"/>
      <c r="AO146" s="578"/>
      <c r="AP146" s="578" t="s">
        <v>49</v>
      </c>
      <c r="AQ146" s="578"/>
      <c r="AR146" s="578"/>
      <c r="AS146" s="578"/>
      <c r="AT146" s="8"/>
    </row>
    <row r="147" spans="1:46" ht="51" hidden="1" customHeight="1">
      <c r="A147" s="574" t="s">
        <v>294</v>
      </c>
      <c r="B147" s="575"/>
      <c r="C147" s="575"/>
      <c r="D147" s="575"/>
      <c r="E147" s="575"/>
      <c r="F147" s="575"/>
      <c r="G147" s="575"/>
      <c r="H147" s="575"/>
      <c r="I147" s="576"/>
      <c r="J147" s="578">
        <v>140</v>
      </c>
      <c r="K147" s="578"/>
      <c r="L147" s="578"/>
      <c r="M147" s="578">
        <v>150</v>
      </c>
      <c r="N147" s="578"/>
      <c r="O147" s="578"/>
      <c r="P147" s="578">
        <f>AL147</f>
        <v>0</v>
      </c>
      <c r="Q147" s="578"/>
      <c r="R147" s="578"/>
      <c r="S147" s="578"/>
      <c r="T147" s="578"/>
      <c r="U147" s="578" t="s">
        <v>49</v>
      </c>
      <c r="V147" s="578"/>
      <c r="W147" s="578"/>
      <c r="X147" s="578"/>
      <c r="Y147" s="578"/>
      <c r="Z147" s="578" t="s">
        <v>49</v>
      </c>
      <c r="AA147" s="578"/>
      <c r="AB147" s="578"/>
      <c r="AC147" s="578"/>
      <c r="AD147" s="578" t="s">
        <v>49</v>
      </c>
      <c r="AE147" s="578"/>
      <c r="AF147" s="578"/>
      <c r="AG147" s="578"/>
      <c r="AH147" s="578" t="s">
        <v>49</v>
      </c>
      <c r="AI147" s="578"/>
      <c r="AJ147" s="578"/>
      <c r="AK147" s="578"/>
      <c r="AL147" s="578"/>
      <c r="AM147" s="578"/>
      <c r="AN147" s="578"/>
      <c r="AO147" s="578"/>
      <c r="AP147" s="578" t="s">
        <v>49</v>
      </c>
      <c r="AQ147" s="578"/>
      <c r="AR147" s="578"/>
      <c r="AS147" s="578"/>
      <c r="AT147" s="8"/>
    </row>
    <row r="148" spans="1:46" hidden="1">
      <c r="A148" s="574" t="s">
        <v>295</v>
      </c>
      <c r="B148" s="575"/>
      <c r="C148" s="575"/>
      <c r="D148" s="575"/>
      <c r="E148" s="575"/>
      <c r="F148" s="575"/>
      <c r="G148" s="575"/>
      <c r="H148" s="575"/>
      <c r="I148" s="576"/>
      <c r="J148" s="578">
        <v>150</v>
      </c>
      <c r="K148" s="578"/>
      <c r="L148" s="578"/>
      <c r="M148" s="548">
        <v>180</v>
      </c>
      <c r="N148" s="549"/>
      <c r="O148" s="550"/>
      <c r="P148" s="548">
        <f>AD148+Z148</f>
        <v>0</v>
      </c>
      <c r="Q148" s="549"/>
      <c r="R148" s="549"/>
      <c r="S148" s="549"/>
      <c r="T148" s="550"/>
      <c r="U148" s="548" t="s">
        <v>49</v>
      </c>
      <c r="V148" s="549"/>
      <c r="W148" s="549"/>
      <c r="X148" s="549"/>
      <c r="Y148" s="550"/>
      <c r="Z148" s="548"/>
      <c r="AA148" s="549"/>
      <c r="AB148" s="549"/>
      <c r="AC148" s="550"/>
      <c r="AD148" s="548"/>
      <c r="AE148" s="549"/>
      <c r="AF148" s="549"/>
      <c r="AG148" s="550"/>
      <c r="AH148" s="548" t="s">
        <v>49</v>
      </c>
      <c r="AI148" s="549"/>
      <c r="AJ148" s="549"/>
      <c r="AK148" s="550"/>
      <c r="AL148" s="548" t="s">
        <v>49</v>
      </c>
      <c r="AM148" s="549"/>
      <c r="AN148" s="549"/>
      <c r="AO148" s="550"/>
      <c r="AP148" s="548" t="s">
        <v>49</v>
      </c>
      <c r="AQ148" s="549"/>
      <c r="AR148" s="549"/>
      <c r="AS148" s="550"/>
      <c r="AT148" s="8"/>
    </row>
    <row r="149" spans="1:46" hidden="1">
      <c r="A149" s="574" t="s">
        <v>296</v>
      </c>
      <c r="B149" s="575"/>
      <c r="C149" s="575"/>
      <c r="D149" s="575"/>
      <c r="E149" s="575"/>
      <c r="F149" s="575"/>
      <c r="G149" s="575"/>
      <c r="H149" s="575"/>
      <c r="I149" s="576"/>
      <c r="J149" s="578">
        <v>160</v>
      </c>
      <c r="K149" s="578"/>
      <c r="L149" s="578"/>
      <c r="M149" s="548">
        <v>180</v>
      </c>
      <c r="N149" s="549"/>
      <c r="O149" s="550"/>
      <c r="P149" s="548">
        <f>AL149+AP149</f>
        <v>0</v>
      </c>
      <c r="Q149" s="549"/>
      <c r="R149" s="549"/>
      <c r="S149" s="549"/>
      <c r="T149" s="550"/>
      <c r="U149" s="548" t="s">
        <v>49</v>
      </c>
      <c r="V149" s="549"/>
      <c r="W149" s="549"/>
      <c r="X149" s="549"/>
      <c r="Y149" s="550"/>
      <c r="Z149" s="548" t="s">
        <v>49</v>
      </c>
      <c r="AA149" s="549"/>
      <c r="AB149" s="549"/>
      <c r="AC149" s="550"/>
      <c r="AD149" s="548" t="s">
        <v>49</v>
      </c>
      <c r="AE149" s="549"/>
      <c r="AF149" s="549"/>
      <c r="AG149" s="550"/>
      <c r="AH149" s="548" t="s">
        <v>49</v>
      </c>
      <c r="AI149" s="549"/>
      <c r="AJ149" s="549"/>
      <c r="AK149" s="550"/>
      <c r="AL149" s="548"/>
      <c r="AM149" s="549"/>
      <c r="AN149" s="549"/>
      <c r="AO149" s="550"/>
      <c r="AP149" s="548"/>
      <c r="AQ149" s="549"/>
      <c r="AR149" s="549"/>
      <c r="AS149" s="550"/>
      <c r="AT149" s="8"/>
    </row>
    <row r="150" spans="1:46" hidden="1">
      <c r="A150" s="574" t="s">
        <v>297</v>
      </c>
      <c r="B150" s="575"/>
      <c r="C150" s="575"/>
      <c r="D150" s="575"/>
      <c r="E150" s="575"/>
      <c r="F150" s="575"/>
      <c r="G150" s="575"/>
      <c r="H150" s="575"/>
      <c r="I150" s="576"/>
      <c r="J150" s="578">
        <v>180</v>
      </c>
      <c r="K150" s="578"/>
      <c r="L150" s="578"/>
      <c r="M150" s="548" t="s">
        <v>49</v>
      </c>
      <c r="N150" s="549"/>
      <c r="O150" s="550"/>
      <c r="P150" s="548">
        <f>P151+P153</f>
        <v>0</v>
      </c>
      <c r="Q150" s="549"/>
      <c r="R150" s="549"/>
      <c r="S150" s="549"/>
      <c r="T150" s="550"/>
      <c r="U150" s="548" t="s">
        <v>49</v>
      </c>
      <c r="V150" s="549"/>
      <c r="W150" s="549"/>
      <c r="X150" s="549"/>
      <c r="Y150" s="550"/>
      <c r="Z150" s="548" t="s">
        <v>49</v>
      </c>
      <c r="AA150" s="549"/>
      <c r="AB150" s="549"/>
      <c r="AC150" s="550"/>
      <c r="AD150" s="548" t="s">
        <v>49</v>
      </c>
      <c r="AE150" s="549"/>
      <c r="AF150" s="549"/>
      <c r="AG150" s="550"/>
      <c r="AH150" s="548" t="s">
        <v>49</v>
      </c>
      <c r="AI150" s="549"/>
      <c r="AJ150" s="549"/>
      <c r="AK150" s="550"/>
      <c r="AL150" s="548">
        <f>AL151+AL153</f>
        <v>0</v>
      </c>
      <c r="AM150" s="549"/>
      <c r="AN150" s="549"/>
      <c r="AO150" s="550"/>
      <c r="AP150" s="548" t="s">
        <v>49</v>
      </c>
      <c r="AQ150" s="549"/>
      <c r="AR150" s="549"/>
      <c r="AS150" s="550"/>
      <c r="AT150" s="8"/>
    </row>
    <row r="151" spans="1:46" hidden="1">
      <c r="A151" s="569" t="s">
        <v>298</v>
      </c>
      <c r="B151" s="570"/>
      <c r="C151" s="570"/>
      <c r="D151" s="570"/>
      <c r="E151" s="570"/>
      <c r="F151" s="570"/>
      <c r="G151" s="570"/>
      <c r="H151" s="570"/>
      <c r="I151" s="571"/>
      <c r="J151" s="557"/>
      <c r="K151" s="558"/>
      <c r="L151" s="559"/>
      <c r="M151" s="557">
        <v>410</v>
      </c>
      <c r="N151" s="558"/>
      <c r="O151" s="559"/>
      <c r="P151" s="557">
        <f>AL151</f>
        <v>0</v>
      </c>
      <c r="Q151" s="558"/>
      <c r="R151" s="558"/>
      <c r="S151" s="558"/>
      <c r="T151" s="559"/>
      <c r="U151" s="557" t="s">
        <v>49</v>
      </c>
      <c r="V151" s="558"/>
      <c r="W151" s="558"/>
      <c r="X151" s="558"/>
      <c r="Y151" s="559"/>
      <c r="Z151" s="557" t="s">
        <v>49</v>
      </c>
      <c r="AA151" s="558"/>
      <c r="AB151" s="558"/>
      <c r="AC151" s="559"/>
      <c r="AD151" s="557" t="s">
        <v>49</v>
      </c>
      <c r="AE151" s="558"/>
      <c r="AF151" s="558"/>
      <c r="AG151" s="559"/>
      <c r="AH151" s="557" t="s">
        <v>49</v>
      </c>
      <c r="AI151" s="558"/>
      <c r="AJ151" s="558"/>
      <c r="AK151" s="559"/>
      <c r="AL151" s="557"/>
      <c r="AM151" s="558"/>
      <c r="AN151" s="558"/>
      <c r="AO151" s="559"/>
      <c r="AP151" s="557" t="s">
        <v>49</v>
      </c>
      <c r="AQ151" s="558"/>
      <c r="AR151" s="558"/>
      <c r="AS151" s="559"/>
      <c r="AT151" s="8"/>
    </row>
    <row r="152" spans="1:46" ht="12.75" hidden="1" customHeight="1">
      <c r="A152" s="563" t="s">
        <v>299</v>
      </c>
      <c r="B152" s="564"/>
      <c r="C152" s="564"/>
      <c r="D152" s="564"/>
      <c r="E152" s="564"/>
      <c r="F152" s="564"/>
      <c r="G152" s="564"/>
      <c r="H152" s="564"/>
      <c r="I152" s="565"/>
      <c r="J152" s="560"/>
      <c r="K152" s="561"/>
      <c r="L152" s="562"/>
      <c r="M152" s="560"/>
      <c r="N152" s="561"/>
      <c r="O152" s="562"/>
      <c r="P152" s="560"/>
      <c r="Q152" s="561"/>
      <c r="R152" s="561"/>
      <c r="S152" s="561"/>
      <c r="T152" s="562"/>
      <c r="U152" s="560"/>
      <c r="V152" s="561"/>
      <c r="W152" s="561"/>
      <c r="X152" s="561"/>
      <c r="Y152" s="562"/>
      <c r="Z152" s="560"/>
      <c r="AA152" s="561"/>
      <c r="AB152" s="561"/>
      <c r="AC152" s="562"/>
      <c r="AD152" s="560"/>
      <c r="AE152" s="561"/>
      <c r="AF152" s="561"/>
      <c r="AG152" s="562"/>
      <c r="AH152" s="560"/>
      <c r="AI152" s="561"/>
      <c r="AJ152" s="561"/>
      <c r="AK152" s="562"/>
      <c r="AL152" s="560"/>
      <c r="AM152" s="561"/>
      <c r="AN152" s="561"/>
      <c r="AO152" s="562"/>
      <c r="AP152" s="560"/>
      <c r="AQ152" s="561"/>
      <c r="AR152" s="561"/>
      <c r="AS152" s="562"/>
      <c r="AT152" s="8"/>
    </row>
    <row r="153" spans="1:46" hidden="1">
      <c r="A153" s="574" t="s">
        <v>300</v>
      </c>
      <c r="B153" s="575"/>
      <c r="C153" s="575"/>
      <c r="D153" s="575"/>
      <c r="E153" s="575"/>
      <c r="F153" s="575"/>
      <c r="G153" s="575"/>
      <c r="H153" s="575"/>
      <c r="I153" s="576"/>
      <c r="J153" s="548"/>
      <c r="K153" s="549"/>
      <c r="L153" s="550"/>
      <c r="M153" s="548">
        <v>440</v>
      </c>
      <c r="N153" s="549"/>
      <c r="O153" s="550"/>
      <c r="P153" s="548">
        <f>AL153</f>
        <v>0</v>
      </c>
      <c r="Q153" s="549"/>
      <c r="R153" s="549"/>
      <c r="S153" s="549"/>
      <c r="T153" s="550"/>
      <c r="U153" s="548" t="s">
        <v>49</v>
      </c>
      <c r="V153" s="549"/>
      <c r="W153" s="549"/>
      <c r="X153" s="549"/>
      <c r="Y153" s="550"/>
      <c r="Z153" s="548" t="s">
        <v>49</v>
      </c>
      <c r="AA153" s="549"/>
      <c r="AB153" s="549"/>
      <c r="AC153" s="550"/>
      <c r="AD153" s="548" t="s">
        <v>49</v>
      </c>
      <c r="AE153" s="549"/>
      <c r="AF153" s="549"/>
      <c r="AG153" s="550"/>
      <c r="AH153" s="548" t="s">
        <v>49</v>
      </c>
      <c r="AI153" s="549"/>
      <c r="AJ153" s="549"/>
      <c r="AK153" s="550"/>
      <c r="AL153" s="548"/>
      <c r="AM153" s="549"/>
      <c r="AN153" s="549"/>
      <c r="AO153" s="550"/>
      <c r="AP153" s="548" t="s">
        <v>49</v>
      </c>
      <c r="AQ153" s="549"/>
      <c r="AR153" s="549"/>
      <c r="AS153" s="550"/>
      <c r="AT153" s="8"/>
    </row>
    <row r="154" spans="1:46" hidden="1">
      <c r="A154" s="551" t="s">
        <v>50</v>
      </c>
      <c r="B154" s="552"/>
      <c r="C154" s="552"/>
      <c r="D154" s="552"/>
      <c r="E154" s="552"/>
      <c r="F154" s="552"/>
      <c r="G154" s="552"/>
      <c r="H154" s="552"/>
      <c r="I154" s="553"/>
      <c r="J154" s="548">
        <v>200</v>
      </c>
      <c r="K154" s="549"/>
      <c r="L154" s="550"/>
      <c r="M154" s="548" t="s">
        <v>49</v>
      </c>
      <c r="N154" s="549"/>
      <c r="O154" s="550"/>
      <c r="P154" s="548">
        <f>SUM(U154:AS154)</f>
        <v>0</v>
      </c>
      <c r="Q154" s="549"/>
      <c r="R154" s="549"/>
      <c r="S154" s="549"/>
      <c r="T154" s="550"/>
      <c r="U154" s="548">
        <f>U155+U164+U169+U172+U177</f>
        <v>0</v>
      </c>
      <c r="V154" s="549"/>
      <c r="W154" s="549"/>
      <c r="X154" s="549"/>
      <c r="Y154" s="550"/>
      <c r="Z154" s="548">
        <f>Z155+Z164+Z169+Z172+Z177</f>
        <v>0</v>
      </c>
      <c r="AA154" s="549"/>
      <c r="AB154" s="549"/>
      <c r="AC154" s="550"/>
      <c r="AD154" s="548">
        <f>AD155+AD164+AD169+AD172+AD177</f>
        <v>0</v>
      </c>
      <c r="AE154" s="549"/>
      <c r="AF154" s="549"/>
      <c r="AG154" s="550"/>
      <c r="AH154" s="548">
        <f>AH155+AH164+AH169+AH172+AH177</f>
        <v>0</v>
      </c>
      <c r="AI154" s="549"/>
      <c r="AJ154" s="549"/>
      <c r="AK154" s="550"/>
      <c r="AL154" s="548">
        <f>AL155+AL164+AL169+AL172+AL177</f>
        <v>0</v>
      </c>
      <c r="AM154" s="549"/>
      <c r="AN154" s="549"/>
      <c r="AO154" s="550"/>
      <c r="AP154" s="548">
        <f>AP155+AP164+AP169+AP172+AP177</f>
        <v>0</v>
      </c>
      <c r="AQ154" s="549"/>
      <c r="AR154" s="549"/>
      <c r="AS154" s="550"/>
      <c r="AT154" s="8"/>
    </row>
    <row r="155" spans="1:46" hidden="1">
      <c r="A155" s="569" t="s">
        <v>301</v>
      </c>
      <c r="B155" s="570"/>
      <c r="C155" s="570"/>
      <c r="D155" s="570"/>
      <c r="E155" s="570"/>
      <c r="F155" s="570"/>
      <c r="G155" s="570"/>
      <c r="H155" s="570"/>
      <c r="I155" s="571"/>
      <c r="J155" s="557">
        <v>210</v>
      </c>
      <c r="K155" s="558"/>
      <c r="L155" s="559"/>
      <c r="M155" s="557">
        <v>100</v>
      </c>
      <c r="N155" s="558"/>
      <c r="O155" s="559"/>
      <c r="P155" s="557">
        <f t="shared" ref="P155:P180" si="3">SUM(U155:AS155)</f>
        <v>0</v>
      </c>
      <c r="Q155" s="558"/>
      <c r="R155" s="558"/>
      <c r="S155" s="558"/>
      <c r="T155" s="559"/>
      <c r="U155" s="557">
        <f>U157</f>
        <v>0</v>
      </c>
      <c r="V155" s="558"/>
      <c r="W155" s="558"/>
      <c r="X155" s="558"/>
      <c r="Y155" s="559"/>
      <c r="Z155" s="557">
        <f>Z157</f>
        <v>0</v>
      </c>
      <c r="AA155" s="558"/>
      <c r="AB155" s="558"/>
      <c r="AC155" s="559"/>
      <c r="AD155" s="557">
        <f>AD157</f>
        <v>0</v>
      </c>
      <c r="AE155" s="558"/>
      <c r="AF155" s="558"/>
      <c r="AG155" s="559"/>
      <c r="AH155" s="557">
        <f>AH157</f>
        <v>0</v>
      </c>
      <c r="AI155" s="558"/>
      <c r="AJ155" s="558"/>
      <c r="AK155" s="559"/>
      <c r="AL155" s="557">
        <f>AL157</f>
        <v>0</v>
      </c>
      <c r="AM155" s="558"/>
      <c r="AN155" s="558"/>
      <c r="AO155" s="559"/>
      <c r="AP155" s="557">
        <f>AP157</f>
        <v>0</v>
      </c>
      <c r="AQ155" s="558"/>
      <c r="AR155" s="558"/>
      <c r="AS155" s="559"/>
      <c r="AT155" s="8"/>
    </row>
    <row r="156" spans="1:46" ht="12.75" hidden="1" customHeight="1">
      <c r="A156" s="563" t="s">
        <v>302</v>
      </c>
      <c r="B156" s="564"/>
      <c r="C156" s="564"/>
      <c r="D156" s="564"/>
      <c r="E156" s="564"/>
      <c r="F156" s="564"/>
      <c r="G156" s="564"/>
      <c r="H156" s="564"/>
      <c r="I156" s="565"/>
      <c r="J156" s="560"/>
      <c r="K156" s="561"/>
      <c r="L156" s="562"/>
      <c r="M156" s="560"/>
      <c r="N156" s="561"/>
      <c r="O156" s="562"/>
      <c r="P156" s="560">
        <f t="shared" si="3"/>
        <v>0</v>
      </c>
      <c r="Q156" s="561"/>
      <c r="R156" s="561"/>
      <c r="S156" s="561"/>
      <c r="T156" s="562"/>
      <c r="U156" s="560"/>
      <c r="V156" s="561"/>
      <c r="W156" s="561"/>
      <c r="X156" s="561"/>
      <c r="Y156" s="562"/>
      <c r="Z156" s="560"/>
      <c r="AA156" s="561"/>
      <c r="AB156" s="561"/>
      <c r="AC156" s="562"/>
      <c r="AD156" s="560"/>
      <c r="AE156" s="561"/>
      <c r="AF156" s="561"/>
      <c r="AG156" s="562"/>
      <c r="AH156" s="560"/>
      <c r="AI156" s="561"/>
      <c r="AJ156" s="561"/>
      <c r="AK156" s="562"/>
      <c r="AL156" s="560"/>
      <c r="AM156" s="561"/>
      <c r="AN156" s="561"/>
      <c r="AO156" s="562"/>
      <c r="AP156" s="560"/>
      <c r="AQ156" s="561"/>
      <c r="AR156" s="561"/>
      <c r="AS156" s="562"/>
      <c r="AT156" s="8"/>
    </row>
    <row r="157" spans="1:46" hidden="1">
      <c r="A157" s="569" t="s">
        <v>303</v>
      </c>
      <c r="B157" s="570"/>
      <c r="C157" s="570"/>
      <c r="D157" s="570"/>
      <c r="E157" s="570"/>
      <c r="F157" s="570"/>
      <c r="G157" s="570"/>
      <c r="H157" s="570"/>
      <c r="I157" s="571"/>
      <c r="J157" s="557">
        <v>211</v>
      </c>
      <c r="K157" s="558"/>
      <c r="L157" s="559"/>
      <c r="M157" s="557">
        <v>110</v>
      </c>
      <c r="N157" s="558"/>
      <c r="O157" s="559"/>
      <c r="P157" s="557">
        <f t="shared" si="3"/>
        <v>0</v>
      </c>
      <c r="Q157" s="558"/>
      <c r="R157" s="558"/>
      <c r="S157" s="558"/>
      <c r="T157" s="559"/>
      <c r="U157" s="557">
        <f>SUM(U159:Y163)</f>
        <v>0</v>
      </c>
      <c r="V157" s="558"/>
      <c r="W157" s="558"/>
      <c r="X157" s="558"/>
      <c r="Y157" s="559"/>
      <c r="Z157" s="557">
        <f>SUM(Z159:AC163)</f>
        <v>0</v>
      </c>
      <c r="AA157" s="558"/>
      <c r="AB157" s="558"/>
      <c r="AC157" s="559"/>
      <c r="AD157" s="557">
        <f>SUM(AD159:AG163)</f>
        <v>0</v>
      </c>
      <c r="AE157" s="558"/>
      <c r="AF157" s="558"/>
      <c r="AG157" s="559"/>
      <c r="AH157" s="557">
        <f>SUM(AH159:AK163)</f>
        <v>0</v>
      </c>
      <c r="AI157" s="558"/>
      <c r="AJ157" s="558"/>
      <c r="AK157" s="559"/>
      <c r="AL157" s="557">
        <f>SUM(AL159:AO163)</f>
        <v>0</v>
      </c>
      <c r="AM157" s="558"/>
      <c r="AN157" s="558"/>
      <c r="AO157" s="559"/>
      <c r="AP157" s="557">
        <f>SUM(AP159:AS163)</f>
        <v>0</v>
      </c>
      <c r="AQ157" s="558"/>
      <c r="AR157" s="558"/>
      <c r="AS157" s="559"/>
      <c r="AT157" s="8"/>
    </row>
    <row r="158" spans="1:46" ht="25.5" hidden="1" customHeight="1">
      <c r="A158" s="563" t="s">
        <v>304</v>
      </c>
      <c r="B158" s="564"/>
      <c r="C158" s="564"/>
      <c r="D158" s="564"/>
      <c r="E158" s="564"/>
      <c r="F158" s="564"/>
      <c r="G158" s="564"/>
      <c r="H158" s="564"/>
      <c r="I158" s="565"/>
      <c r="J158" s="560"/>
      <c r="K158" s="561"/>
      <c r="L158" s="562"/>
      <c r="M158" s="560"/>
      <c r="N158" s="561"/>
      <c r="O158" s="562"/>
      <c r="P158" s="560">
        <f t="shared" si="3"/>
        <v>0</v>
      </c>
      <c r="Q158" s="561"/>
      <c r="R158" s="561"/>
      <c r="S158" s="561"/>
      <c r="T158" s="562"/>
      <c r="U158" s="560"/>
      <c r="V158" s="561"/>
      <c r="W158" s="561"/>
      <c r="X158" s="561"/>
      <c r="Y158" s="562"/>
      <c r="Z158" s="560"/>
      <c r="AA158" s="561"/>
      <c r="AB158" s="561"/>
      <c r="AC158" s="562"/>
      <c r="AD158" s="560"/>
      <c r="AE158" s="561"/>
      <c r="AF158" s="561"/>
      <c r="AG158" s="562"/>
      <c r="AH158" s="560"/>
      <c r="AI158" s="561"/>
      <c r="AJ158" s="561"/>
      <c r="AK158" s="562"/>
      <c r="AL158" s="560"/>
      <c r="AM158" s="561"/>
      <c r="AN158" s="561"/>
      <c r="AO158" s="562"/>
      <c r="AP158" s="560"/>
      <c r="AQ158" s="561"/>
      <c r="AR158" s="561"/>
      <c r="AS158" s="562"/>
      <c r="AT158" s="8"/>
    </row>
    <row r="159" spans="1:46" hidden="1">
      <c r="A159" s="569" t="s">
        <v>305</v>
      </c>
      <c r="B159" s="570"/>
      <c r="C159" s="570"/>
      <c r="D159" s="570"/>
      <c r="E159" s="570"/>
      <c r="F159" s="570"/>
      <c r="G159" s="570"/>
      <c r="H159" s="570"/>
      <c r="I159" s="571"/>
      <c r="J159" s="557"/>
      <c r="K159" s="558"/>
      <c r="L159" s="559"/>
      <c r="M159" s="557">
        <v>111</v>
      </c>
      <c r="N159" s="558"/>
      <c r="O159" s="559"/>
      <c r="P159" s="557">
        <f t="shared" si="3"/>
        <v>0</v>
      </c>
      <c r="Q159" s="558"/>
      <c r="R159" s="558"/>
      <c r="S159" s="558"/>
      <c r="T159" s="559"/>
      <c r="U159" s="657"/>
      <c r="V159" s="602"/>
      <c r="W159" s="602"/>
      <c r="X159" s="602"/>
      <c r="Y159" s="603"/>
      <c r="Z159" s="557"/>
      <c r="AA159" s="558"/>
      <c r="AB159" s="558"/>
      <c r="AC159" s="559"/>
      <c r="AD159" s="557"/>
      <c r="AE159" s="558"/>
      <c r="AF159" s="558"/>
      <c r="AG159" s="559"/>
      <c r="AH159" s="557"/>
      <c r="AI159" s="558"/>
      <c r="AJ159" s="558"/>
      <c r="AK159" s="559"/>
      <c r="AL159" s="557"/>
      <c r="AM159" s="558"/>
      <c r="AN159" s="558"/>
      <c r="AO159" s="559"/>
      <c r="AP159" s="557"/>
      <c r="AQ159" s="558"/>
      <c r="AR159" s="558"/>
      <c r="AS159" s="559"/>
      <c r="AT159" s="8"/>
    </row>
    <row r="160" spans="1:46" ht="12.75" hidden="1" customHeight="1">
      <c r="A160" s="563" t="s">
        <v>306</v>
      </c>
      <c r="B160" s="564"/>
      <c r="C160" s="564"/>
      <c r="D160" s="564"/>
      <c r="E160" s="564"/>
      <c r="F160" s="564"/>
      <c r="G160" s="564"/>
      <c r="H160" s="564"/>
      <c r="I160" s="565"/>
      <c r="J160" s="560"/>
      <c r="K160" s="561"/>
      <c r="L160" s="562"/>
      <c r="M160" s="560"/>
      <c r="N160" s="561"/>
      <c r="O160" s="562"/>
      <c r="P160" s="560">
        <f t="shared" si="3"/>
        <v>0</v>
      </c>
      <c r="Q160" s="561"/>
      <c r="R160" s="561"/>
      <c r="S160" s="561"/>
      <c r="T160" s="562"/>
      <c r="U160" s="658"/>
      <c r="V160" s="604"/>
      <c r="W160" s="604"/>
      <c r="X160" s="604"/>
      <c r="Y160" s="605"/>
      <c r="Z160" s="560"/>
      <c r="AA160" s="561"/>
      <c r="AB160" s="561"/>
      <c r="AC160" s="562"/>
      <c r="AD160" s="560"/>
      <c r="AE160" s="561"/>
      <c r="AF160" s="561"/>
      <c r="AG160" s="562"/>
      <c r="AH160" s="560"/>
      <c r="AI160" s="561"/>
      <c r="AJ160" s="561"/>
      <c r="AK160" s="562"/>
      <c r="AL160" s="560"/>
      <c r="AM160" s="561"/>
      <c r="AN160" s="561"/>
      <c r="AO160" s="562"/>
      <c r="AP160" s="560"/>
      <c r="AQ160" s="561"/>
      <c r="AR160" s="561"/>
      <c r="AS160" s="562"/>
      <c r="AT160" s="8"/>
    </row>
    <row r="161" spans="1:46" ht="25.5" hidden="1" customHeight="1">
      <c r="A161" s="574" t="s">
        <v>307</v>
      </c>
      <c r="B161" s="575"/>
      <c r="C161" s="575"/>
      <c r="D161" s="575"/>
      <c r="E161" s="575"/>
      <c r="F161" s="575"/>
      <c r="G161" s="575"/>
      <c r="H161" s="575"/>
      <c r="I161" s="576"/>
      <c r="J161" s="548"/>
      <c r="K161" s="549"/>
      <c r="L161" s="550"/>
      <c r="M161" s="548">
        <v>112</v>
      </c>
      <c r="N161" s="549"/>
      <c r="O161" s="550"/>
      <c r="P161" s="548">
        <f t="shared" si="3"/>
        <v>0</v>
      </c>
      <c r="Q161" s="549"/>
      <c r="R161" s="549"/>
      <c r="S161" s="549"/>
      <c r="T161" s="550"/>
      <c r="U161" s="548"/>
      <c r="V161" s="549"/>
      <c r="W161" s="549"/>
      <c r="X161" s="549"/>
      <c r="Y161" s="550"/>
      <c r="Z161" s="548"/>
      <c r="AA161" s="549"/>
      <c r="AB161" s="549"/>
      <c r="AC161" s="550"/>
      <c r="AD161" s="548"/>
      <c r="AE161" s="549"/>
      <c r="AF161" s="549"/>
      <c r="AG161" s="550"/>
      <c r="AH161" s="548"/>
      <c r="AI161" s="549"/>
      <c r="AJ161" s="549"/>
      <c r="AK161" s="550"/>
      <c r="AL161" s="548"/>
      <c r="AM161" s="549"/>
      <c r="AN161" s="549"/>
      <c r="AO161" s="550"/>
      <c r="AP161" s="548"/>
      <c r="AQ161" s="549"/>
      <c r="AR161" s="549"/>
      <c r="AS161" s="550"/>
      <c r="AT161" s="8"/>
    </row>
    <row r="162" spans="1:46" ht="51" hidden="1" customHeight="1">
      <c r="A162" s="574" t="s">
        <v>308</v>
      </c>
      <c r="B162" s="575"/>
      <c r="C162" s="575"/>
      <c r="D162" s="575"/>
      <c r="E162" s="575"/>
      <c r="F162" s="575"/>
      <c r="G162" s="575"/>
      <c r="H162" s="575"/>
      <c r="I162" s="576"/>
      <c r="J162" s="548"/>
      <c r="K162" s="549"/>
      <c r="L162" s="550"/>
      <c r="M162" s="548">
        <v>113</v>
      </c>
      <c r="N162" s="549"/>
      <c r="O162" s="550"/>
      <c r="P162" s="548">
        <f t="shared" si="3"/>
        <v>0</v>
      </c>
      <c r="Q162" s="549"/>
      <c r="R162" s="549"/>
      <c r="S162" s="549"/>
      <c r="T162" s="550"/>
      <c r="U162" s="548"/>
      <c r="V162" s="549"/>
      <c r="W162" s="549"/>
      <c r="X162" s="549"/>
      <c r="Y162" s="550"/>
      <c r="Z162" s="548"/>
      <c r="AA162" s="549"/>
      <c r="AB162" s="549"/>
      <c r="AC162" s="550"/>
      <c r="AD162" s="548"/>
      <c r="AE162" s="549"/>
      <c r="AF162" s="549"/>
      <c r="AG162" s="550"/>
      <c r="AH162" s="548"/>
      <c r="AI162" s="549"/>
      <c r="AJ162" s="549"/>
      <c r="AK162" s="550"/>
      <c r="AL162" s="548"/>
      <c r="AM162" s="549"/>
      <c r="AN162" s="549"/>
      <c r="AO162" s="550"/>
      <c r="AP162" s="548"/>
      <c r="AQ162" s="549"/>
      <c r="AR162" s="549"/>
      <c r="AS162" s="550"/>
      <c r="AT162" s="8"/>
    </row>
    <row r="163" spans="1:46" ht="51" hidden="1" customHeight="1">
      <c r="A163" s="574" t="s">
        <v>309</v>
      </c>
      <c r="B163" s="575"/>
      <c r="C163" s="575"/>
      <c r="D163" s="575"/>
      <c r="E163" s="575"/>
      <c r="F163" s="575"/>
      <c r="G163" s="575"/>
      <c r="H163" s="575"/>
      <c r="I163" s="576"/>
      <c r="J163" s="548"/>
      <c r="K163" s="549"/>
      <c r="L163" s="550"/>
      <c r="M163" s="548">
        <v>119</v>
      </c>
      <c r="N163" s="549"/>
      <c r="O163" s="550"/>
      <c r="P163" s="548">
        <f t="shared" si="3"/>
        <v>0</v>
      </c>
      <c r="Q163" s="549"/>
      <c r="R163" s="549"/>
      <c r="S163" s="549"/>
      <c r="T163" s="550"/>
      <c r="U163" s="548"/>
      <c r="V163" s="549"/>
      <c r="W163" s="549"/>
      <c r="X163" s="549"/>
      <c r="Y163" s="550"/>
      <c r="Z163" s="548"/>
      <c r="AA163" s="549"/>
      <c r="AB163" s="549"/>
      <c r="AC163" s="550"/>
      <c r="AD163" s="548"/>
      <c r="AE163" s="549"/>
      <c r="AF163" s="549"/>
      <c r="AG163" s="550"/>
      <c r="AH163" s="548"/>
      <c r="AI163" s="549"/>
      <c r="AJ163" s="549"/>
      <c r="AK163" s="550"/>
      <c r="AL163" s="548"/>
      <c r="AM163" s="549"/>
      <c r="AN163" s="549"/>
      <c r="AO163" s="550"/>
      <c r="AP163" s="548"/>
      <c r="AQ163" s="549"/>
      <c r="AR163" s="549"/>
      <c r="AS163" s="550"/>
      <c r="AT163" s="8"/>
    </row>
    <row r="164" spans="1:46" ht="25.5" hidden="1" customHeight="1">
      <c r="A164" s="574" t="s">
        <v>310</v>
      </c>
      <c r="B164" s="575"/>
      <c r="C164" s="575"/>
      <c r="D164" s="575"/>
      <c r="E164" s="575"/>
      <c r="F164" s="575"/>
      <c r="G164" s="575"/>
      <c r="H164" s="575"/>
      <c r="I164" s="576"/>
      <c r="J164" s="548">
        <v>220</v>
      </c>
      <c r="K164" s="549"/>
      <c r="L164" s="550"/>
      <c r="M164" s="548">
        <v>300</v>
      </c>
      <c r="N164" s="549"/>
      <c r="O164" s="550"/>
      <c r="P164" s="548">
        <f t="shared" si="3"/>
        <v>0</v>
      </c>
      <c r="Q164" s="549"/>
      <c r="R164" s="549"/>
      <c r="S164" s="549"/>
      <c r="T164" s="550"/>
      <c r="U164" s="548">
        <f>SUM(U165:Y168)</f>
        <v>0</v>
      </c>
      <c r="V164" s="549"/>
      <c r="W164" s="549"/>
      <c r="X164" s="549"/>
      <c r="Y164" s="550"/>
      <c r="Z164" s="548">
        <f>SUM(Z165:AC168)</f>
        <v>0</v>
      </c>
      <c r="AA164" s="549"/>
      <c r="AB164" s="549"/>
      <c r="AC164" s="550"/>
      <c r="AD164" s="548">
        <f>SUM(AD165:AG168)</f>
        <v>0</v>
      </c>
      <c r="AE164" s="549"/>
      <c r="AF164" s="549"/>
      <c r="AG164" s="550"/>
      <c r="AH164" s="548">
        <f>SUM(AH165:AK168)</f>
        <v>0</v>
      </c>
      <c r="AI164" s="549"/>
      <c r="AJ164" s="549"/>
      <c r="AK164" s="550"/>
      <c r="AL164" s="548">
        <f>SUM(AL165:AO168)</f>
        <v>0</v>
      </c>
      <c r="AM164" s="549"/>
      <c r="AN164" s="549"/>
      <c r="AO164" s="550"/>
      <c r="AP164" s="548">
        <f>SUM(AP165:AS168)</f>
        <v>0</v>
      </c>
      <c r="AQ164" s="549"/>
      <c r="AR164" s="549"/>
      <c r="AS164" s="550"/>
      <c r="AT164" s="8"/>
    </row>
    <row r="165" spans="1:46" hidden="1">
      <c r="A165" s="569" t="s">
        <v>311</v>
      </c>
      <c r="B165" s="570"/>
      <c r="C165" s="570"/>
      <c r="D165" s="570"/>
      <c r="E165" s="570"/>
      <c r="F165" s="570"/>
      <c r="G165" s="570"/>
      <c r="H165" s="570"/>
      <c r="I165" s="571"/>
      <c r="J165" s="557"/>
      <c r="K165" s="558"/>
      <c r="L165" s="559"/>
      <c r="M165" s="557">
        <v>321</v>
      </c>
      <c r="N165" s="558"/>
      <c r="O165" s="559"/>
      <c r="P165" s="557">
        <f t="shared" si="3"/>
        <v>0</v>
      </c>
      <c r="Q165" s="558"/>
      <c r="R165" s="558"/>
      <c r="S165" s="558"/>
      <c r="T165" s="559"/>
      <c r="U165" s="657"/>
      <c r="V165" s="602"/>
      <c r="W165" s="602"/>
      <c r="X165" s="602"/>
      <c r="Y165" s="603"/>
      <c r="Z165" s="557"/>
      <c r="AA165" s="558"/>
      <c r="AB165" s="558"/>
      <c r="AC165" s="559"/>
      <c r="AD165" s="557"/>
      <c r="AE165" s="558"/>
      <c r="AF165" s="558"/>
      <c r="AG165" s="559"/>
      <c r="AH165" s="557"/>
      <c r="AI165" s="558"/>
      <c r="AJ165" s="558"/>
      <c r="AK165" s="559"/>
      <c r="AL165" s="557"/>
      <c r="AM165" s="558"/>
      <c r="AN165" s="558"/>
      <c r="AO165" s="559"/>
      <c r="AP165" s="557"/>
      <c r="AQ165" s="558"/>
      <c r="AR165" s="558"/>
      <c r="AS165" s="559"/>
      <c r="AT165" s="8"/>
    </row>
    <row r="166" spans="1:46" ht="38.25" hidden="1" customHeight="1">
      <c r="A166" s="563" t="s">
        <v>312</v>
      </c>
      <c r="B166" s="564"/>
      <c r="C166" s="564"/>
      <c r="D166" s="564"/>
      <c r="E166" s="564"/>
      <c r="F166" s="564"/>
      <c r="G166" s="564"/>
      <c r="H166" s="564"/>
      <c r="I166" s="565"/>
      <c r="J166" s="560"/>
      <c r="K166" s="561"/>
      <c r="L166" s="562"/>
      <c r="M166" s="560"/>
      <c r="N166" s="561"/>
      <c r="O166" s="562"/>
      <c r="P166" s="560">
        <f t="shared" si="3"/>
        <v>0</v>
      </c>
      <c r="Q166" s="561"/>
      <c r="R166" s="561"/>
      <c r="S166" s="561"/>
      <c r="T166" s="562"/>
      <c r="U166" s="658"/>
      <c r="V166" s="604"/>
      <c r="W166" s="604"/>
      <c r="X166" s="604"/>
      <c r="Y166" s="605"/>
      <c r="Z166" s="560"/>
      <c r="AA166" s="561"/>
      <c r="AB166" s="561"/>
      <c r="AC166" s="562"/>
      <c r="AD166" s="560"/>
      <c r="AE166" s="561"/>
      <c r="AF166" s="561"/>
      <c r="AG166" s="562"/>
      <c r="AH166" s="560"/>
      <c r="AI166" s="561"/>
      <c r="AJ166" s="561"/>
      <c r="AK166" s="562"/>
      <c r="AL166" s="560"/>
      <c r="AM166" s="561"/>
      <c r="AN166" s="561"/>
      <c r="AO166" s="562"/>
      <c r="AP166" s="560"/>
      <c r="AQ166" s="561"/>
      <c r="AR166" s="561"/>
      <c r="AS166" s="562"/>
      <c r="AT166" s="8"/>
    </row>
    <row r="167" spans="1:46" hidden="1">
      <c r="A167" s="574" t="s">
        <v>313</v>
      </c>
      <c r="B167" s="575"/>
      <c r="C167" s="575"/>
      <c r="D167" s="575"/>
      <c r="E167" s="575"/>
      <c r="F167" s="575"/>
      <c r="G167" s="575"/>
      <c r="H167" s="575"/>
      <c r="I167" s="576"/>
      <c r="J167" s="548"/>
      <c r="K167" s="549"/>
      <c r="L167" s="550"/>
      <c r="M167" s="548">
        <v>340</v>
      </c>
      <c r="N167" s="549"/>
      <c r="O167" s="550"/>
      <c r="P167" s="548">
        <f t="shared" si="3"/>
        <v>0</v>
      </c>
      <c r="Q167" s="549"/>
      <c r="R167" s="549"/>
      <c r="S167" s="549"/>
      <c r="T167" s="550"/>
      <c r="U167" s="566"/>
      <c r="V167" s="668"/>
      <c r="W167" s="668"/>
      <c r="X167" s="668"/>
      <c r="Y167" s="669"/>
      <c r="Z167" s="548"/>
      <c r="AA167" s="549"/>
      <c r="AB167" s="549"/>
      <c r="AC167" s="550"/>
      <c r="AD167" s="548"/>
      <c r="AE167" s="549"/>
      <c r="AF167" s="549"/>
      <c r="AG167" s="550"/>
      <c r="AH167" s="548"/>
      <c r="AI167" s="549"/>
      <c r="AJ167" s="549"/>
      <c r="AK167" s="550"/>
      <c r="AL167" s="548"/>
      <c r="AM167" s="549"/>
      <c r="AN167" s="549"/>
      <c r="AO167" s="550"/>
      <c r="AP167" s="548"/>
      <c r="AQ167" s="549"/>
      <c r="AR167" s="549"/>
      <c r="AS167" s="550"/>
      <c r="AT167" s="8"/>
    </row>
    <row r="168" spans="1:46" hidden="1">
      <c r="A168" s="574" t="s">
        <v>314</v>
      </c>
      <c r="B168" s="575"/>
      <c r="C168" s="575"/>
      <c r="D168" s="575"/>
      <c r="E168" s="575"/>
      <c r="F168" s="575"/>
      <c r="G168" s="575"/>
      <c r="H168" s="575"/>
      <c r="I168" s="576"/>
      <c r="J168" s="548"/>
      <c r="K168" s="549"/>
      <c r="L168" s="550"/>
      <c r="M168" s="548">
        <v>350</v>
      </c>
      <c r="N168" s="549"/>
      <c r="O168" s="550"/>
      <c r="P168" s="548">
        <f t="shared" si="3"/>
        <v>0</v>
      </c>
      <c r="Q168" s="549"/>
      <c r="R168" s="549"/>
      <c r="S168" s="549"/>
      <c r="T168" s="550"/>
      <c r="U168" s="566"/>
      <c r="V168" s="668"/>
      <c r="W168" s="668"/>
      <c r="X168" s="668"/>
      <c r="Y168" s="669"/>
      <c r="Z168" s="548"/>
      <c r="AA168" s="549"/>
      <c r="AB168" s="549"/>
      <c r="AC168" s="550"/>
      <c r="AD168" s="548"/>
      <c r="AE168" s="549"/>
      <c r="AF168" s="549"/>
      <c r="AG168" s="550"/>
      <c r="AH168" s="548"/>
      <c r="AI168" s="549"/>
      <c r="AJ168" s="549"/>
      <c r="AK168" s="550"/>
      <c r="AL168" s="548"/>
      <c r="AM168" s="549"/>
      <c r="AN168" s="549"/>
      <c r="AO168" s="550"/>
      <c r="AP168" s="548"/>
      <c r="AQ168" s="549"/>
      <c r="AR168" s="549"/>
      <c r="AS168" s="550"/>
      <c r="AT168" s="8"/>
    </row>
    <row r="169" spans="1:46" hidden="1">
      <c r="A169" s="574" t="s">
        <v>315</v>
      </c>
      <c r="B169" s="575"/>
      <c r="C169" s="575"/>
      <c r="D169" s="575"/>
      <c r="E169" s="575"/>
      <c r="F169" s="575"/>
      <c r="G169" s="575"/>
      <c r="H169" s="575"/>
      <c r="I169" s="576"/>
      <c r="J169" s="548"/>
      <c r="K169" s="549"/>
      <c r="L169" s="550"/>
      <c r="M169" s="548">
        <v>830</v>
      </c>
      <c r="N169" s="549"/>
      <c r="O169" s="550"/>
      <c r="P169" s="548">
        <f t="shared" si="3"/>
        <v>0</v>
      </c>
      <c r="Q169" s="549"/>
      <c r="R169" s="549"/>
      <c r="S169" s="549"/>
      <c r="T169" s="550"/>
      <c r="U169" s="548">
        <f>U170</f>
        <v>0</v>
      </c>
      <c r="V169" s="549"/>
      <c r="W169" s="549"/>
      <c r="X169" s="549"/>
      <c r="Y169" s="550"/>
      <c r="Z169" s="548">
        <f>Z170</f>
        <v>0</v>
      </c>
      <c r="AA169" s="549"/>
      <c r="AB169" s="549"/>
      <c r="AC169" s="550"/>
      <c r="AD169" s="548">
        <f>AD170</f>
        <v>0</v>
      </c>
      <c r="AE169" s="549"/>
      <c r="AF169" s="549"/>
      <c r="AG169" s="550"/>
      <c r="AH169" s="548">
        <f>AH170</f>
        <v>0</v>
      </c>
      <c r="AI169" s="549"/>
      <c r="AJ169" s="549"/>
      <c r="AK169" s="550"/>
      <c r="AL169" s="548">
        <f>AL170</f>
        <v>0</v>
      </c>
      <c r="AM169" s="549"/>
      <c r="AN169" s="549"/>
      <c r="AO169" s="550"/>
      <c r="AP169" s="548">
        <f>AP170</f>
        <v>0</v>
      </c>
      <c r="AQ169" s="549"/>
      <c r="AR169" s="549"/>
      <c r="AS169" s="550"/>
      <c r="AT169" s="8"/>
    </row>
    <row r="170" spans="1:46" hidden="1">
      <c r="A170" s="569" t="s">
        <v>316</v>
      </c>
      <c r="B170" s="570"/>
      <c r="C170" s="570"/>
      <c r="D170" s="570"/>
      <c r="E170" s="570"/>
      <c r="F170" s="570"/>
      <c r="G170" s="570"/>
      <c r="H170" s="570"/>
      <c r="I170" s="571"/>
      <c r="J170" s="557"/>
      <c r="K170" s="558"/>
      <c r="L170" s="559"/>
      <c r="M170" s="557">
        <v>831</v>
      </c>
      <c r="N170" s="558"/>
      <c r="O170" s="559"/>
      <c r="P170" s="557">
        <f t="shared" si="3"/>
        <v>0</v>
      </c>
      <c r="Q170" s="558"/>
      <c r="R170" s="558"/>
      <c r="S170" s="558"/>
      <c r="T170" s="559"/>
      <c r="U170" s="657"/>
      <c r="V170" s="602"/>
      <c r="W170" s="602"/>
      <c r="X170" s="602"/>
      <c r="Y170" s="603"/>
      <c r="Z170" s="557"/>
      <c r="AA170" s="558"/>
      <c r="AB170" s="558"/>
      <c r="AC170" s="559"/>
      <c r="AD170" s="557"/>
      <c r="AE170" s="558"/>
      <c r="AF170" s="558"/>
      <c r="AG170" s="559"/>
      <c r="AH170" s="557"/>
      <c r="AI170" s="558"/>
      <c r="AJ170" s="558"/>
      <c r="AK170" s="559"/>
      <c r="AL170" s="557"/>
      <c r="AM170" s="558"/>
      <c r="AN170" s="558"/>
      <c r="AO170" s="559"/>
      <c r="AP170" s="557"/>
      <c r="AQ170" s="558"/>
      <c r="AR170" s="558"/>
      <c r="AS170" s="559"/>
      <c r="AT170" s="8"/>
    </row>
    <row r="171" spans="1:46" ht="114" hidden="1" customHeight="1">
      <c r="A171" s="563" t="s">
        <v>317</v>
      </c>
      <c r="B171" s="564"/>
      <c r="C171" s="564"/>
      <c r="D171" s="564"/>
      <c r="E171" s="564"/>
      <c r="F171" s="564"/>
      <c r="G171" s="564"/>
      <c r="H171" s="564"/>
      <c r="I171" s="565"/>
      <c r="J171" s="560"/>
      <c r="K171" s="561"/>
      <c r="L171" s="562"/>
      <c r="M171" s="560"/>
      <c r="N171" s="561"/>
      <c r="O171" s="562"/>
      <c r="P171" s="560">
        <f t="shared" si="3"/>
        <v>0</v>
      </c>
      <c r="Q171" s="561"/>
      <c r="R171" s="561"/>
      <c r="S171" s="561"/>
      <c r="T171" s="562"/>
      <c r="U171" s="658"/>
      <c r="V171" s="604"/>
      <c r="W171" s="604"/>
      <c r="X171" s="604"/>
      <c r="Y171" s="605"/>
      <c r="Z171" s="560"/>
      <c r="AA171" s="561"/>
      <c r="AB171" s="561"/>
      <c r="AC171" s="562"/>
      <c r="AD171" s="560"/>
      <c r="AE171" s="561"/>
      <c r="AF171" s="561"/>
      <c r="AG171" s="562"/>
      <c r="AH171" s="560"/>
      <c r="AI171" s="561"/>
      <c r="AJ171" s="561"/>
      <c r="AK171" s="562"/>
      <c r="AL171" s="560"/>
      <c r="AM171" s="561"/>
      <c r="AN171" s="561"/>
      <c r="AO171" s="562"/>
      <c r="AP171" s="560"/>
      <c r="AQ171" s="561"/>
      <c r="AR171" s="561"/>
      <c r="AS171" s="562"/>
      <c r="AT171" s="8"/>
    </row>
    <row r="172" spans="1:46" ht="27" hidden="1" customHeight="1">
      <c r="A172" s="574" t="s">
        <v>318</v>
      </c>
      <c r="B172" s="575"/>
      <c r="C172" s="575"/>
      <c r="D172" s="575"/>
      <c r="E172" s="575"/>
      <c r="F172" s="575"/>
      <c r="G172" s="575"/>
      <c r="H172" s="575"/>
      <c r="I172" s="576"/>
      <c r="J172" s="548">
        <v>230</v>
      </c>
      <c r="K172" s="549"/>
      <c r="L172" s="550"/>
      <c r="M172" s="548">
        <v>850</v>
      </c>
      <c r="N172" s="549"/>
      <c r="O172" s="550"/>
      <c r="P172" s="548">
        <f t="shared" si="3"/>
        <v>0</v>
      </c>
      <c r="Q172" s="549"/>
      <c r="R172" s="549"/>
      <c r="S172" s="549"/>
      <c r="T172" s="550"/>
      <c r="U172" s="548">
        <f>SUM(U173:Y176)</f>
        <v>0</v>
      </c>
      <c r="V172" s="549"/>
      <c r="W172" s="549"/>
      <c r="X172" s="549"/>
      <c r="Y172" s="550"/>
      <c r="Z172" s="548">
        <f>SUM(Z173:AC176)</f>
        <v>0</v>
      </c>
      <c r="AA172" s="549"/>
      <c r="AB172" s="549"/>
      <c r="AC172" s="550"/>
      <c r="AD172" s="548">
        <f>SUM(AD173:AG176)</f>
        <v>0</v>
      </c>
      <c r="AE172" s="549"/>
      <c r="AF172" s="549"/>
      <c r="AG172" s="550"/>
      <c r="AH172" s="548">
        <f>SUM(AH173:AK176)</f>
        <v>0</v>
      </c>
      <c r="AI172" s="549"/>
      <c r="AJ172" s="549"/>
      <c r="AK172" s="550"/>
      <c r="AL172" s="548">
        <f>SUM(AL173:AO176)</f>
        <v>0</v>
      </c>
      <c r="AM172" s="549"/>
      <c r="AN172" s="549"/>
      <c r="AO172" s="550"/>
      <c r="AP172" s="548">
        <f>SUM(AP173:AS176)</f>
        <v>0</v>
      </c>
      <c r="AQ172" s="549"/>
      <c r="AR172" s="549"/>
      <c r="AS172" s="550"/>
      <c r="AT172" s="8"/>
    </row>
    <row r="173" spans="1:46" hidden="1">
      <c r="A173" s="569" t="s">
        <v>316</v>
      </c>
      <c r="B173" s="570"/>
      <c r="C173" s="570"/>
      <c r="D173" s="570"/>
      <c r="E173" s="570"/>
      <c r="F173" s="570"/>
      <c r="G173" s="570"/>
      <c r="H173" s="570"/>
      <c r="I173" s="571"/>
      <c r="J173" s="557"/>
      <c r="K173" s="558"/>
      <c r="L173" s="559"/>
      <c r="M173" s="557">
        <v>851</v>
      </c>
      <c r="N173" s="558"/>
      <c r="O173" s="559"/>
      <c r="P173" s="557">
        <f t="shared" si="3"/>
        <v>0</v>
      </c>
      <c r="Q173" s="558"/>
      <c r="R173" s="558"/>
      <c r="S173" s="558"/>
      <c r="T173" s="559"/>
      <c r="U173" s="657"/>
      <c r="V173" s="602"/>
      <c r="W173" s="602"/>
      <c r="X173" s="602"/>
      <c r="Y173" s="603"/>
      <c r="Z173" s="557"/>
      <c r="AA173" s="558"/>
      <c r="AB173" s="558"/>
      <c r="AC173" s="559"/>
      <c r="AD173" s="557"/>
      <c r="AE173" s="558"/>
      <c r="AF173" s="558"/>
      <c r="AG173" s="559"/>
      <c r="AH173" s="557"/>
      <c r="AI173" s="558"/>
      <c r="AJ173" s="558"/>
      <c r="AK173" s="559"/>
      <c r="AL173" s="557"/>
      <c r="AM173" s="558"/>
      <c r="AN173" s="558"/>
      <c r="AO173" s="559"/>
      <c r="AP173" s="557"/>
      <c r="AQ173" s="558"/>
      <c r="AR173" s="558"/>
      <c r="AS173" s="559"/>
      <c r="AT173" s="8"/>
    </row>
    <row r="174" spans="1:46" ht="25.5" hidden="1" customHeight="1">
      <c r="A174" s="563" t="s">
        <v>319</v>
      </c>
      <c r="B174" s="564"/>
      <c r="C174" s="564"/>
      <c r="D174" s="564"/>
      <c r="E174" s="564"/>
      <c r="F174" s="564"/>
      <c r="G174" s="564"/>
      <c r="H174" s="564"/>
      <c r="I174" s="565"/>
      <c r="J174" s="560"/>
      <c r="K174" s="561"/>
      <c r="L174" s="562"/>
      <c r="M174" s="560"/>
      <c r="N174" s="561"/>
      <c r="O174" s="562"/>
      <c r="P174" s="560">
        <f t="shared" si="3"/>
        <v>0</v>
      </c>
      <c r="Q174" s="561"/>
      <c r="R174" s="561"/>
      <c r="S174" s="561"/>
      <c r="T174" s="562"/>
      <c r="U174" s="658"/>
      <c r="V174" s="604"/>
      <c r="W174" s="604"/>
      <c r="X174" s="604"/>
      <c r="Y174" s="605"/>
      <c r="Z174" s="560"/>
      <c r="AA174" s="561"/>
      <c r="AB174" s="561"/>
      <c r="AC174" s="562"/>
      <c r="AD174" s="560"/>
      <c r="AE174" s="561"/>
      <c r="AF174" s="561"/>
      <c r="AG174" s="562"/>
      <c r="AH174" s="560"/>
      <c r="AI174" s="561"/>
      <c r="AJ174" s="561"/>
      <c r="AK174" s="562"/>
      <c r="AL174" s="560"/>
      <c r="AM174" s="561"/>
      <c r="AN174" s="561"/>
      <c r="AO174" s="562"/>
      <c r="AP174" s="560"/>
      <c r="AQ174" s="561"/>
      <c r="AR174" s="561"/>
      <c r="AS174" s="562"/>
      <c r="AT174" s="8"/>
    </row>
    <row r="175" spans="1:46" hidden="1">
      <c r="A175" s="574" t="s">
        <v>320</v>
      </c>
      <c r="B175" s="575"/>
      <c r="C175" s="575"/>
      <c r="D175" s="575"/>
      <c r="E175" s="575"/>
      <c r="F175" s="575"/>
      <c r="G175" s="575"/>
      <c r="H175" s="575"/>
      <c r="I175" s="576"/>
      <c r="J175" s="548"/>
      <c r="K175" s="549"/>
      <c r="L175" s="550"/>
      <c r="M175" s="548">
        <v>852</v>
      </c>
      <c r="N175" s="549"/>
      <c r="O175" s="550"/>
      <c r="P175" s="548">
        <f t="shared" si="3"/>
        <v>0</v>
      </c>
      <c r="Q175" s="549"/>
      <c r="R175" s="549"/>
      <c r="S175" s="549"/>
      <c r="T175" s="550"/>
      <c r="U175" s="566"/>
      <c r="V175" s="668"/>
      <c r="W175" s="668"/>
      <c r="X175" s="668"/>
      <c r="Y175" s="669"/>
      <c r="Z175" s="548"/>
      <c r="AA175" s="549"/>
      <c r="AB175" s="549"/>
      <c r="AC175" s="550"/>
      <c r="AD175" s="548"/>
      <c r="AE175" s="549"/>
      <c r="AF175" s="549"/>
      <c r="AG175" s="550"/>
      <c r="AH175" s="548"/>
      <c r="AI175" s="549"/>
      <c r="AJ175" s="549"/>
      <c r="AK175" s="550"/>
      <c r="AL175" s="548"/>
      <c r="AM175" s="549"/>
      <c r="AN175" s="549"/>
      <c r="AO175" s="550"/>
      <c r="AP175" s="548"/>
      <c r="AQ175" s="549"/>
      <c r="AR175" s="549"/>
      <c r="AS175" s="550"/>
      <c r="AT175" s="8"/>
    </row>
    <row r="176" spans="1:46" ht="12.75" hidden="1" customHeight="1">
      <c r="A176" s="574" t="s">
        <v>321</v>
      </c>
      <c r="B176" s="575"/>
      <c r="C176" s="575"/>
      <c r="D176" s="575"/>
      <c r="E176" s="575"/>
      <c r="F176" s="575"/>
      <c r="G176" s="575"/>
      <c r="H176" s="575"/>
      <c r="I176" s="576"/>
      <c r="J176" s="548"/>
      <c r="K176" s="549"/>
      <c r="L176" s="550"/>
      <c r="M176" s="548">
        <v>853</v>
      </c>
      <c r="N176" s="549"/>
      <c r="O176" s="550"/>
      <c r="P176" s="548">
        <f t="shared" si="3"/>
        <v>0</v>
      </c>
      <c r="Q176" s="549"/>
      <c r="R176" s="549"/>
      <c r="S176" s="549"/>
      <c r="T176" s="550"/>
      <c r="U176" s="566"/>
      <c r="V176" s="668"/>
      <c r="W176" s="668"/>
      <c r="X176" s="668"/>
      <c r="Y176" s="669"/>
      <c r="Z176" s="548"/>
      <c r="AA176" s="549"/>
      <c r="AB176" s="549"/>
      <c r="AC176" s="550"/>
      <c r="AD176" s="548"/>
      <c r="AE176" s="549"/>
      <c r="AF176" s="549"/>
      <c r="AG176" s="550"/>
      <c r="AH176" s="548"/>
      <c r="AI176" s="549"/>
      <c r="AJ176" s="549"/>
      <c r="AK176" s="550"/>
      <c r="AL176" s="548"/>
      <c r="AM176" s="549"/>
      <c r="AN176" s="549"/>
      <c r="AO176" s="550"/>
      <c r="AP176" s="548"/>
      <c r="AQ176" s="549"/>
      <c r="AR176" s="549"/>
      <c r="AS176" s="550"/>
      <c r="AT176" s="8"/>
    </row>
    <row r="177" spans="1:47" ht="25.5" hidden="1" customHeight="1">
      <c r="A177" s="574" t="s">
        <v>322</v>
      </c>
      <c r="B177" s="575"/>
      <c r="C177" s="575"/>
      <c r="D177" s="575"/>
      <c r="E177" s="575"/>
      <c r="F177" s="575"/>
      <c r="G177" s="575"/>
      <c r="H177" s="575"/>
      <c r="I177" s="576"/>
      <c r="J177" s="548">
        <v>260</v>
      </c>
      <c r="K177" s="549"/>
      <c r="L177" s="550"/>
      <c r="M177" s="548" t="s">
        <v>49</v>
      </c>
      <c r="N177" s="549"/>
      <c r="O177" s="550"/>
      <c r="P177" s="548">
        <f t="shared" si="3"/>
        <v>0</v>
      </c>
      <c r="Q177" s="549"/>
      <c r="R177" s="549"/>
      <c r="S177" s="549"/>
      <c r="T177" s="550"/>
      <c r="U177" s="548">
        <f>U178</f>
        <v>0</v>
      </c>
      <c r="V177" s="549"/>
      <c r="W177" s="549"/>
      <c r="X177" s="549"/>
      <c r="Y177" s="550"/>
      <c r="Z177" s="548">
        <f>Z178</f>
        <v>0</v>
      </c>
      <c r="AA177" s="549"/>
      <c r="AB177" s="549"/>
      <c r="AC177" s="550"/>
      <c r="AD177" s="548">
        <f>AD178</f>
        <v>0</v>
      </c>
      <c r="AE177" s="549"/>
      <c r="AF177" s="549"/>
      <c r="AG177" s="550"/>
      <c r="AH177" s="548">
        <f>AH178</f>
        <v>0</v>
      </c>
      <c r="AI177" s="549"/>
      <c r="AJ177" s="549"/>
      <c r="AK177" s="550"/>
      <c r="AL177" s="548">
        <f>AL178</f>
        <v>0</v>
      </c>
      <c r="AM177" s="549"/>
      <c r="AN177" s="549"/>
      <c r="AO177" s="550"/>
      <c r="AP177" s="548">
        <f>AP178</f>
        <v>0</v>
      </c>
      <c r="AQ177" s="549"/>
      <c r="AR177" s="549"/>
      <c r="AS177" s="550"/>
      <c r="AT177" s="8"/>
    </row>
    <row r="178" spans="1:47" hidden="1">
      <c r="A178" s="569" t="s">
        <v>316</v>
      </c>
      <c r="B178" s="570"/>
      <c r="C178" s="570"/>
      <c r="D178" s="570"/>
      <c r="E178" s="570"/>
      <c r="F178" s="570"/>
      <c r="G178" s="570"/>
      <c r="H178" s="570"/>
      <c r="I178" s="571"/>
      <c r="J178" s="557"/>
      <c r="K178" s="558"/>
      <c r="L178" s="559"/>
      <c r="M178" s="557">
        <v>244</v>
      </c>
      <c r="N178" s="558"/>
      <c r="O178" s="559"/>
      <c r="P178" s="557">
        <f t="shared" si="3"/>
        <v>0</v>
      </c>
      <c r="Q178" s="558"/>
      <c r="R178" s="558"/>
      <c r="S178" s="558"/>
      <c r="T178" s="559"/>
      <c r="U178" s="657"/>
      <c r="V178" s="602"/>
      <c r="W178" s="602"/>
      <c r="X178" s="602"/>
      <c r="Y178" s="603"/>
      <c r="Z178" s="557"/>
      <c r="AA178" s="558"/>
      <c r="AB178" s="558"/>
      <c r="AC178" s="559"/>
      <c r="AD178" s="557"/>
      <c r="AE178" s="558"/>
      <c r="AF178" s="558"/>
      <c r="AG178" s="559"/>
      <c r="AH178" s="557"/>
      <c r="AI178" s="558"/>
      <c r="AJ178" s="558"/>
      <c r="AK178" s="559"/>
      <c r="AL178" s="557"/>
      <c r="AM178" s="558"/>
      <c r="AN178" s="558"/>
      <c r="AO178" s="559"/>
      <c r="AP178" s="557"/>
      <c r="AQ178" s="558"/>
      <c r="AR178" s="558"/>
      <c r="AS178" s="559"/>
      <c r="AT178" s="8"/>
    </row>
    <row r="179" spans="1:47" ht="38.25" hidden="1" customHeight="1">
      <c r="A179" s="563" t="s">
        <v>323</v>
      </c>
      <c r="B179" s="564"/>
      <c r="C179" s="564"/>
      <c r="D179" s="564"/>
      <c r="E179" s="564"/>
      <c r="F179" s="564"/>
      <c r="G179" s="564"/>
      <c r="H179" s="564"/>
      <c r="I179" s="565"/>
      <c r="J179" s="560"/>
      <c r="K179" s="561"/>
      <c r="L179" s="562"/>
      <c r="M179" s="560"/>
      <c r="N179" s="561"/>
      <c r="O179" s="562"/>
      <c r="P179" s="560">
        <f t="shared" si="3"/>
        <v>0</v>
      </c>
      <c r="Q179" s="561"/>
      <c r="R179" s="561"/>
      <c r="S179" s="561"/>
      <c r="T179" s="562"/>
      <c r="U179" s="658"/>
      <c r="V179" s="604"/>
      <c r="W179" s="604"/>
      <c r="X179" s="604"/>
      <c r="Y179" s="605"/>
      <c r="Z179" s="560"/>
      <c r="AA179" s="561"/>
      <c r="AB179" s="561"/>
      <c r="AC179" s="562"/>
      <c r="AD179" s="560"/>
      <c r="AE179" s="561"/>
      <c r="AF179" s="561"/>
      <c r="AG179" s="562"/>
      <c r="AH179" s="560"/>
      <c r="AI179" s="561"/>
      <c r="AJ179" s="561"/>
      <c r="AK179" s="562"/>
      <c r="AL179" s="560"/>
      <c r="AM179" s="561"/>
      <c r="AN179" s="561"/>
      <c r="AO179" s="562"/>
      <c r="AP179" s="560"/>
      <c r="AQ179" s="561"/>
      <c r="AR179" s="561"/>
      <c r="AS179" s="562"/>
      <c r="AT179" s="8"/>
    </row>
    <row r="180" spans="1:47" s="10" customFormat="1" hidden="1">
      <c r="A180" s="551" t="s">
        <v>51</v>
      </c>
      <c r="B180" s="552"/>
      <c r="C180" s="552"/>
      <c r="D180" s="552"/>
      <c r="E180" s="552"/>
      <c r="F180" s="552"/>
      <c r="G180" s="552"/>
      <c r="H180" s="552"/>
      <c r="I180" s="553"/>
      <c r="J180" s="548">
        <v>500</v>
      </c>
      <c r="K180" s="549"/>
      <c r="L180" s="550"/>
      <c r="M180" s="548" t="s">
        <v>49</v>
      </c>
      <c r="N180" s="549"/>
      <c r="O180" s="550"/>
      <c r="P180" s="548">
        <f t="shared" si="3"/>
        <v>-20399.39</v>
      </c>
      <c r="Q180" s="549"/>
      <c r="R180" s="549"/>
      <c r="S180" s="549"/>
      <c r="T180" s="550"/>
      <c r="U180" s="566">
        <f>U132</f>
        <v>0</v>
      </c>
      <c r="V180" s="668"/>
      <c r="W180" s="668"/>
      <c r="X180" s="668"/>
      <c r="Y180" s="669"/>
      <c r="Z180" s="548">
        <f>Z132</f>
        <v>-20399.39</v>
      </c>
      <c r="AA180" s="549"/>
      <c r="AB180" s="549"/>
      <c r="AC180" s="550"/>
      <c r="AD180" s="548">
        <f>AD132</f>
        <v>0</v>
      </c>
      <c r="AE180" s="549"/>
      <c r="AF180" s="549"/>
      <c r="AG180" s="550"/>
      <c r="AH180" s="548">
        <f>AH132</f>
        <v>0</v>
      </c>
      <c r="AI180" s="549"/>
      <c r="AJ180" s="549"/>
      <c r="AK180" s="550"/>
      <c r="AL180" s="548">
        <f>AL132</f>
        <v>0</v>
      </c>
      <c r="AM180" s="549"/>
      <c r="AN180" s="549"/>
      <c r="AO180" s="550"/>
      <c r="AP180" s="548">
        <f>AP132</f>
        <v>0</v>
      </c>
      <c r="AQ180" s="549"/>
      <c r="AR180" s="549"/>
      <c r="AS180" s="550"/>
      <c r="AT180" s="9"/>
      <c r="AU180" s="199"/>
    </row>
    <row r="181" spans="1:47" hidden="1">
      <c r="A181" s="551" t="s">
        <v>52</v>
      </c>
      <c r="B181" s="552"/>
      <c r="C181" s="552"/>
      <c r="D181" s="552"/>
      <c r="E181" s="552"/>
      <c r="F181" s="552"/>
      <c r="G181" s="552"/>
      <c r="H181" s="552"/>
      <c r="I181" s="553"/>
      <c r="J181" s="548">
        <v>600</v>
      </c>
      <c r="K181" s="549"/>
      <c r="L181" s="550"/>
      <c r="M181" s="548" t="s">
        <v>49</v>
      </c>
      <c r="N181" s="549"/>
      <c r="O181" s="550"/>
      <c r="P181" s="548">
        <f>SUM(U181:AS181)</f>
        <v>-20399.39</v>
      </c>
      <c r="Q181" s="549"/>
      <c r="R181" s="549"/>
      <c r="S181" s="549"/>
      <c r="T181" s="550"/>
      <c r="U181" s="548">
        <f>U180+U139-U154</f>
        <v>0</v>
      </c>
      <c r="V181" s="549"/>
      <c r="W181" s="549"/>
      <c r="X181" s="549"/>
      <c r="Y181" s="550"/>
      <c r="Z181" s="548">
        <f>Z180+Z139-Z154</f>
        <v>-20399.39</v>
      </c>
      <c r="AA181" s="549"/>
      <c r="AB181" s="549"/>
      <c r="AC181" s="550"/>
      <c r="AD181" s="548">
        <f>AD180+AD139-AD154</f>
        <v>0</v>
      </c>
      <c r="AE181" s="549"/>
      <c r="AF181" s="549"/>
      <c r="AG181" s="550"/>
      <c r="AH181" s="548">
        <f>AH180+AH139-AH154</f>
        <v>0</v>
      </c>
      <c r="AI181" s="549"/>
      <c r="AJ181" s="549"/>
      <c r="AK181" s="550"/>
      <c r="AL181" s="548">
        <f>AL180+AL139-AL154</f>
        <v>0</v>
      </c>
      <c r="AM181" s="549"/>
      <c r="AN181" s="549"/>
      <c r="AO181" s="550"/>
      <c r="AP181" s="548">
        <f>AP180+AP139-AP154</f>
        <v>0</v>
      </c>
      <c r="AQ181" s="549"/>
      <c r="AR181" s="549"/>
      <c r="AS181" s="550"/>
      <c r="AT181" s="8"/>
    </row>
    <row r="182" spans="1:47" ht="12.75" hidden="1" customHeight="1">
      <c r="A182" s="519" t="s">
        <v>23</v>
      </c>
      <c r="B182" s="519"/>
      <c r="C182" s="519"/>
      <c r="D182" s="519"/>
      <c r="E182" s="519"/>
      <c r="F182" s="519"/>
      <c r="G182" s="519"/>
      <c r="H182" s="519"/>
      <c r="I182" s="519"/>
      <c r="J182" s="709" t="s">
        <v>40</v>
      </c>
      <c r="K182" s="709"/>
      <c r="L182" s="709"/>
      <c r="M182" s="709" t="s">
        <v>41</v>
      </c>
      <c r="N182" s="709"/>
      <c r="O182" s="709"/>
      <c r="P182" s="724" t="s">
        <v>79</v>
      </c>
      <c r="Q182" s="724"/>
      <c r="R182" s="724"/>
      <c r="S182" s="724"/>
      <c r="T182" s="724"/>
      <c r="U182" s="724"/>
      <c r="V182" s="724"/>
      <c r="W182" s="724"/>
      <c r="X182" s="724"/>
      <c r="Y182" s="724"/>
      <c r="Z182" s="724"/>
      <c r="AA182" s="724"/>
      <c r="AB182" s="724"/>
      <c r="AC182" s="724"/>
      <c r="AD182" s="724"/>
      <c r="AE182" s="724"/>
      <c r="AF182" s="724"/>
      <c r="AG182" s="724"/>
      <c r="AH182" s="724"/>
      <c r="AI182" s="724"/>
      <c r="AJ182" s="724"/>
      <c r="AK182" s="724"/>
      <c r="AL182" s="724"/>
      <c r="AM182" s="724"/>
      <c r="AN182" s="724"/>
      <c r="AO182" s="724"/>
      <c r="AP182" s="724"/>
      <c r="AQ182" s="724"/>
      <c r="AR182" s="724"/>
      <c r="AS182" s="724"/>
    </row>
    <row r="183" spans="1:47" ht="12.75" hidden="1" customHeight="1">
      <c r="A183" s="519"/>
      <c r="B183" s="519"/>
      <c r="C183" s="519"/>
      <c r="D183" s="519"/>
      <c r="E183" s="519"/>
      <c r="F183" s="519"/>
      <c r="G183" s="519"/>
      <c r="H183" s="519"/>
      <c r="I183" s="519"/>
      <c r="J183" s="709"/>
      <c r="K183" s="709"/>
      <c r="L183" s="709"/>
      <c r="M183" s="709"/>
      <c r="N183" s="709"/>
      <c r="O183" s="709"/>
      <c r="P183" s="724" t="s">
        <v>42</v>
      </c>
      <c r="Q183" s="724"/>
      <c r="R183" s="724"/>
      <c r="S183" s="724"/>
      <c r="T183" s="724"/>
      <c r="U183" s="724" t="s">
        <v>28</v>
      </c>
      <c r="V183" s="724"/>
      <c r="W183" s="724"/>
      <c r="X183" s="724"/>
      <c r="Y183" s="724"/>
      <c r="Z183" s="724"/>
      <c r="AA183" s="724"/>
      <c r="AB183" s="724"/>
      <c r="AC183" s="724"/>
      <c r="AD183" s="724"/>
      <c r="AE183" s="724"/>
      <c r="AF183" s="724"/>
      <c r="AG183" s="724"/>
      <c r="AH183" s="724"/>
      <c r="AI183" s="724"/>
      <c r="AJ183" s="724"/>
      <c r="AK183" s="724"/>
      <c r="AL183" s="724"/>
      <c r="AM183" s="724"/>
      <c r="AN183" s="724"/>
      <c r="AO183" s="724"/>
      <c r="AP183" s="724"/>
      <c r="AQ183" s="724"/>
      <c r="AR183" s="724"/>
      <c r="AS183" s="724"/>
    </row>
    <row r="184" spans="1:47" ht="79.5" hidden="1" customHeight="1">
      <c r="A184" s="519"/>
      <c r="B184" s="519"/>
      <c r="C184" s="519"/>
      <c r="D184" s="519"/>
      <c r="E184" s="519"/>
      <c r="F184" s="519"/>
      <c r="G184" s="519"/>
      <c r="H184" s="519"/>
      <c r="I184" s="519"/>
      <c r="J184" s="709"/>
      <c r="K184" s="709"/>
      <c r="L184" s="709"/>
      <c r="M184" s="709"/>
      <c r="N184" s="709"/>
      <c r="O184" s="709"/>
      <c r="P184" s="724"/>
      <c r="Q184" s="724"/>
      <c r="R184" s="724"/>
      <c r="S184" s="724"/>
      <c r="T184" s="724"/>
      <c r="U184" s="709" t="s">
        <v>325</v>
      </c>
      <c r="V184" s="709"/>
      <c r="W184" s="709"/>
      <c r="X184" s="709"/>
      <c r="Y184" s="709"/>
      <c r="Z184" s="709" t="s">
        <v>43</v>
      </c>
      <c r="AA184" s="709"/>
      <c r="AB184" s="709"/>
      <c r="AC184" s="709"/>
      <c r="AD184" s="709" t="s">
        <v>44</v>
      </c>
      <c r="AE184" s="709"/>
      <c r="AF184" s="709"/>
      <c r="AG184" s="709"/>
      <c r="AH184" s="709" t="s">
        <v>45</v>
      </c>
      <c r="AI184" s="709"/>
      <c r="AJ184" s="709"/>
      <c r="AK184" s="709"/>
      <c r="AL184" s="709" t="s">
        <v>46</v>
      </c>
      <c r="AM184" s="709"/>
      <c r="AN184" s="709"/>
      <c r="AO184" s="709"/>
      <c r="AP184" s="709"/>
      <c r="AQ184" s="709"/>
      <c r="AR184" s="709"/>
      <c r="AS184" s="709"/>
    </row>
    <row r="185" spans="1:47" ht="32.25" hidden="1" customHeight="1">
      <c r="A185" s="519"/>
      <c r="B185" s="519"/>
      <c r="C185" s="519"/>
      <c r="D185" s="519"/>
      <c r="E185" s="519"/>
      <c r="F185" s="519"/>
      <c r="G185" s="519"/>
      <c r="H185" s="519"/>
      <c r="I185" s="519"/>
      <c r="J185" s="709"/>
      <c r="K185" s="709"/>
      <c r="L185" s="709"/>
      <c r="M185" s="709"/>
      <c r="N185" s="709"/>
      <c r="O185" s="709"/>
      <c r="P185" s="724"/>
      <c r="Q185" s="724"/>
      <c r="R185" s="724"/>
      <c r="S185" s="724"/>
      <c r="T185" s="724"/>
      <c r="U185" s="709"/>
      <c r="V185" s="709"/>
      <c r="W185" s="709"/>
      <c r="X185" s="709"/>
      <c r="Y185" s="709"/>
      <c r="Z185" s="709"/>
      <c r="AA185" s="709"/>
      <c r="AB185" s="709"/>
      <c r="AC185" s="709"/>
      <c r="AD185" s="709"/>
      <c r="AE185" s="709"/>
      <c r="AF185" s="709"/>
      <c r="AG185" s="709"/>
      <c r="AH185" s="709"/>
      <c r="AI185" s="709"/>
      <c r="AJ185" s="709"/>
      <c r="AK185" s="709"/>
      <c r="AL185" s="709" t="s">
        <v>42</v>
      </c>
      <c r="AM185" s="709"/>
      <c r="AN185" s="709"/>
      <c r="AO185" s="709"/>
      <c r="AP185" s="709" t="s">
        <v>47</v>
      </c>
      <c r="AQ185" s="709"/>
      <c r="AR185" s="709"/>
      <c r="AS185" s="709"/>
    </row>
    <row r="186" spans="1:47" ht="16.149999999999999" hidden="1" customHeight="1">
      <c r="A186" s="579">
        <v>1</v>
      </c>
      <c r="B186" s="580"/>
      <c r="C186" s="580"/>
      <c r="D186" s="580"/>
      <c r="E186" s="580"/>
      <c r="F186" s="580"/>
      <c r="G186" s="580"/>
      <c r="H186" s="580"/>
      <c r="I186" s="581"/>
      <c r="J186" s="721">
        <v>2</v>
      </c>
      <c r="K186" s="722"/>
      <c r="L186" s="722"/>
      <c r="M186" s="722">
        <v>3</v>
      </c>
      <c r="N186" s="722"/>
      <c r="O186" s="722"/>
      <c r="P186" s="722">
        <v>4</v>
      </c>
      <c r="Q186" s="722"/>
      <c r="R186" s="722"/>
      <c r="S186" s="722"/>
      <c r="T186" s="722"/>
      <c r="U186" s="722">
        <v>5</v>
      </c>
      <c r="V186" s="722"/>
      <c r="W186" s="722"/>
      <c r="X186" s="722"/>
      <c r="Y186" s="723"/>
      <c r="Z186" s="721">
        <v>6</v>
      </c>
      <c r="AA186" s="722"/>
      <c r="AB186" s="722"/>
      <c r="AC186" s="723"/>
      <c r="AD186" s="721">
        <v>7</v>
      </c>
      <c r="AE186" s="722"/>
      <c r="AF186" s="722"/>
      <c r="AG186" s="723"/>
      <c r="AH186" s="721">
        <v>8</v>
      </c>
      <c r="AI186" s="722"/>
      <c r="AJ186" s="722"/>
      <c r="AK186" s="723"/>
      <c r="AL186" s="721">
        <v>9</v>
      </c>
      <c r="AM186" s="722"/>
      <c r="AN186" s="722"/>
      <c r="AO186" s="723"/>
      <c r="AP186" s="721">
        <v>10</v>
      </c>
      <c r="AQ186" s="722"/>
      <c r="AR186" s="722"/>
      <c r="AS186" s="723"/>
    </row>
    <row r="187" spans="1:47" s="2" customFormat="1" ht="16.149999999999999" hidden="1" customHeight="1">
      <c r="A187" s="582">
        <v>2019</v>
      </c>
      <c r="B187" s="583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3"/>
      <c r="Q187" s="583"/>
      <c r="R187" s="583"/>
      <c r="S187" s="583"/>
      <c r="T187" s="583"/>
      <c r="U187" s="583"/>
      <c r="V187" s="583"/>
      <c r="W187" s="583"/>
      <c r="X187" s="583"/>
      <c r="Y187" s="583"/>
      <c r="Z187" s="583"/>
      <c r="AA187" s="583"/>
      <c r="AB187" s="583"/>
      <c r="AC187" s="583"/>
      <c r="AD187" s="583"/>
      <c r="AE187" s="583"/>
      <c r="AF187" s="583"/>
      <c r="AG187" s="583"/>
      <c r="AH187" s="583"/>
      <c r="AI187" s="583"/>
      <c r="AJ187" s="583"/>
      <c r="AK187" s="583"/>
      <c r="AL187" s="583"/>
      <c r="AM187" s="583"/>
      <c r="AN187" s="583"/>
      <c r="AO187" s="583"/>
      <c r="AP187" s="583"/>
      <c r="AQ187" s="583"/>
      <c r="AR187" s="583"/>
      <c r="AS187" s="584"/>
      <c r="AU187" s="198"/>
    </row>
    <row r="188" spans="1:47" hidden="1">
      <c r="A188" s="551" t="s">
        <v>48</v>
      </c>
      <c r="B188" s="552"/>
      <c r="C188" s="552"/>
      <c r="D188" s="552"/>
      <c r="E188" s="552"/>
      <c r="F188" s="552"/>
      <c r="G188" s="552"/>
      <c r="H188" s="552"/>
      <c r="I188" s="553"/>
      <c r="J188" s="578">
        <v>100</v>
      </c>
      <c r="K188" s="578"/>
      <c r="L188" s="578"/>
      <c r="M188" s="622" t="s">
        <v>49</v>
      </c>
      <c r="N188" s="622"/>
      <c r="O188" s="622"/>
      <c r="P188" s="578">
        <f>P189+P191+P195+P196+P197+P198+P199</f>
        <v>0</v>
      </c>
      <c r="Q188" s="578"/>
      <c r="R188" s="578"/>
      <c r="S188" s="578"/>
      <c r="T188" s="578"/>
      <c r="U188" s="578">
        <f>U191</f>
        <v>0</v>
      </c>
      <c r="V188" s="578"/>
      <c r="W188" s="578"/>
      <c r="X188" s="578"/>
      <c r="Y188" s="578"/>
      <c r="Z188" s="578">
        <f>Z197</f>
        <v>0</v>
      </c>
      <c r="AA188" s="578"/>
      <c r="AB188" s="578"/>
      <c r="AC188" s="578"/>
      <c r="AD188" s="578">
        <f>AD197</f>
        <v>0</v>
      </c>
      <c r="AE188" s="578"/>
      <c r="AF188" s="578"/>
      <c r="AG188" s="578"/>
      <c r="AH188" s="578">
        <f>AH191</f>
        <v>0</v>
      </c>
      <c r="AI188" s="578"/>
      <c r="AJ188" s="578"/>
      <c r="AK188" s="578"/>
      <c r="AL188" s="578">
        <f>AL191+AL195+AL196+AL198</f>
        <v>0</v>
      </c>
      <c r="AM188" s="578"/>
      <c r="AN188" s="578"/>
      <c r="AO188" s="578"/>
      <c r="AP188" s="578">
        <f>AP191+AP198</f>
        <v>0</v>
      </c>
      <c r="AQ188" s="578"/>
      <c r="AR188" s="578"/>
      <c r="AS188" s="578"/>
      <c r="AT188" s="8"/>
    </row>
    <row r="189" spans="1:47" hidden="1">
      <c r="A189" s="569" t="s">
        <v>287</v>
      </c>
      <c r="B189" s="570"/>
      <c r="C189" s="570"/>
      <c r="D189" s="570"/>
      <c r="E189" s="570"/>
      <c r="F189" s="570"/>
      <c r="G189" s="570"/>
      <c r="H189" s="570"/>
      <c r="I189" s="571"/>
      <c r="J189" s="578">
        <v>110</v>
      </c>
      <c r="K189" s="578"/>
      <c r="L189" s="578"/>
      <c r="M189" s="578">
        <v>120</v>
      </c>
      <c r="N189" s="578"/>
      <c r="O189" s="578"/>
      <c r="P189" s="578">
        <f>AL189</f>
        <v>0</v>
      </c>
      <c r="Q189" s="578"/>
      <c r="R189" s="578"/>
      <c r="S189" s="578"/>
      <c r="T189" s="578"/>
      <c r="U189" s="578" t="s">
        <v>49</v>
      </c>
      <c r="V189" s="578"/>
      <c r="W189" s="578"/>
      <c r="X189" s="578"/>
      <c r="Y189" s="578"/>
      <c r="Z189" s="578" t="s">
        <v>49</v>
      </c>
      <c r="AA189" s="578"/>
      <c r="AB189" s="578"/>
      <c r="AC189" s="578"/>
      <c r="AD189" s="578" t="s">
        <v>49</v>
      </c>
      <c r="AE189" s="578"/>
      <c r="AF189" s="578"/>
      <c r="AG189" s="578"/>
      <c r="AH189" s="578" t="s">
        <v>49</v>
      </c>
      <c r="AI189" s="578"/>
      <c r="AJ189" s="578"/>
      <c r="AK189" s="578"/>
      <c r="AL189" s="578"/>
      <c r="AM189" s="578"/>
      <c r="AN189" s="578"/>
      <c r="AO189" s="578"/>
      <c r="AP189" s="578" t="s">
        <v>49</v>
      </c>
      <c r="AQ189" s="578"/>
      <c r="AR189" s="578"/>
      <c r="AS189" s="578"/>
      <c r="AT189" s="8"/>
    </row>
    <row r="190" spans="1:47" ht="12.75" hidden="1" customHeight="1">
      <c r="A190" s="563" t="s">
        <v>288</v>
      </c>
      <c r="B190" s="564"/>
      <c r="C190" s="564"/>
      <c r="D190" s="564"/>
      <c r="E190" s="564"/>
      <c r="F190" s="564"/>
      <c r="G190" s="564"/>
      <c r="H190" s="564"/>
      <c r="I190" s="565"/>
      <c r="J190" s="578"/>
      <c r="K190" s="578"/>
      <c r="L190" s="578"/>
      <c r="M190" s="578"/>
      <c r="N190" s="578"/>
      <c r="O190" s="578"/>
      <c r="P190" s="578"/>
      <c r="Q190" s="578"/>
      <c r="R190" s="578"/>
      <c r="S190" s="578"/>
      <c r="T190" s="578"/>
      <c r="U190" s="578"/>
      <c r="V190" s="578"/>
      <c r="W190" s="578"/>
      <c r="X190" s="578"/>
      <c r="Y190" s="578"/>
      <c r="Z190" s="578"/>
      <c r="AA190" s="578"/>
      <c r="AB190" s="578"/>
      <c r="AC190" s="578"/>
      <c r="AD190" s="578"/>
      <c r="AE190" s="578"/>
      <c r="AF190" s="578"/>
      <c r="AG190" s="578"/>
      <c r="AH190" s="578"/>
      <c r="AI190" s="578"/>
      <c r="AJ190" s="578"/>
      <c r="AK190" s="578"/>
      <c r="AL190" s="578"/>
      <c r="AM190" s="578"/>
      <c r="AN190" s="578"/>
      <c r="AO190" s="578"/>
      <c r="AP190" s="578"/>
      <c r="AQ190" s="578"/>
      <c r="AR190" s="578"/>
      <c r="AS190" s="578"/>
      <c r="AT190" s="8"/>
    </row>
    <row r="191" spans="1:47" ht="12.75" hidden="1" customHeight="1">
      <c r="A191" s="574" t="s">
        <v>289</v>
      </c>
      <c r="B191" s="575"/>
      <c r="C191" s="575"/>
      <c r="D191" s="575"/>
      <c r="E191" s="575"/>
      <c r="F191" s="575"/>
      <c r="G191" s="575"/>
      <c r="H191" s="575"/>
      <c r="I191" s="576"/>
      <c r="J191" s="578">
        <v>120</v>
      </c>
      <c r="K191" s="578"/>
      <c r="L191" s="578"/>
      <c r="M191" s="578">
        <v>130</v>
      </c>
      <c r="N191" s="578"/>
      <c r="O191" s="578"/>
      <c r="P191" s="578">
        <f>P192+P194</f>
        <v>0</v>
      </c>
      <c r="Q191" s="578"/>
      <c r="R191" s="578"/>
      <c r="S191" s="578"/>
      <c r="T191" s="578"/>
      <c r="U191" s="578">
        <f>U192+U194</f>
        <v>0</v>
      </c>
      <c r="V191" s="578"/>
      <c r="W191" s="578"/>
      <c r="X191" s="578"/>
      <c r="Y191" s="578"/>
      <c r="Z191" s="578" t="s">
        <v>49</v>
      </c>
      <c r="AA191" s="578"/>
      <c r="AB191" s="578"/>
      <c r="AC191" s="578"/>
      <c r="AD191" s="578" t="s">
        <v>49</v>
      </c>
      <c r="AE191" s="578"/>
      <c r="AF191" s="578"/>
      <c r="AG191" s="578"/>
      <c r="AH191" s="578">
        <f>AH192+AH194</f>
        <v>0</v>
      </c>
      <c r="AI191" s="578"/>
      <c r="AJ191" s="578"/>
      <c r="AK191" s="578"/>
      <c r="AL191" s="578">
        <f>AL192+AL194</f>
        <v>0</v>
      </c>
      <c r="AM191" s="578"/>
      <c r="AN191" s="578"/>
      <c r="AO191" s="578"/>
      <c r="AP191" s="578">
        <f t="shared" ref="AP191" si="4">AP192+AP194</f>
        <v>0</v>
      </c>
      <c r="AQ191" s="578"/>
      <c r="AR191" s="578"/>
      <c r="AS191" s="578"/>
      <c r="AT191" s="8"/>
    </row>
    <row r="192" spans="1:47" hidden="1">
      <c r="A192" s="569" t="s">
        <v>290</v>
      </c>
      <c r="B192" s="570"/>
      <c r="C192" s="570"/>
      <c r="D192" s="570"/>
      <c r="E192" s="570"/>
      <c r="F192" s="570"/>
      <c r="G192" s="570"/>
      <c r="H192" s="570"/>
      <c r="I192" s="571"/>
      <c r="J192" s="578"/>
      <c r="K192" s="578"/>
      <c r="L192" s="578"/>
      <c r="M192" s="578">
        <v>130</v>
      </c>
      <c r="N192" s="578"/>
      <c r="O192" s="578"/>
      <c r="P192" s="578">
        <f>U192+AH192+AL192+AP192</f>
        <v>0</v>
      </c>
      <c r="Q192" s="578"/>
      <c r="R192" s="578"/>
      <c r="S192" s="578"/>
      <c r="T192" s="578"/>
      <c r="U192" s="578"/>
      <c r="V192" s="578"/>
      <c r="W192" s="578"/>
      <c r="X192" s="578"/>
      <c r="Y192" s="578"/>
      <c r="Z192" s="578" t="s">
        <v>49</v>
      </c>
      <c r="AA192" s="578"/>
      <c r="AB192" s="578"/>
      <c r="AC192" s="578"/>
      <c r="AD192" s="578" t="s">
        <v>49</v>
      </c>
      <c r="AE192" s="578"/>
      <c r="AF192" s="578"/>
      <c r="AG192" s="578"/>
      <c r="AH192" s="578"/>
      <c r="AI192" s="578"/>
      <c r="AJ192" s="578"/>
      <c r="AK192" s="578"/>
      <c r="AL192" s="578"/>
      <c r="AM192" s="578"/>
      <c r="AN192" s="578"/>
      <c r="AO192" s="578"/>
      <c r="AP192" s="578"/>
      <c r="AQ192" s="578"/>
      <c r="AR192" s="578"/>
      <c r="AS192" s="578"/>
      <c r="AT192" s="8"/>
    </row>
    <row r="193" spans="1:46" ht="12.75" hidden="1" customHeight="1">
      <c r="A193" s="563" t="s">
        <v>291</v>
      </c>
      <c r="B193" s="564"/>
      <c r="C193" s="564"/>
      <c r="D193" s="564"/>
      <c r="E193" s="564"/>
      <c r="F193" s="564"/>
      <c r="G193" s="564"/>
      <c r="H193" s="564"/>
      <c r="I193" s="565"/>
      <c r="J193" s="578"/>
      <c r="K193" s="578"/>
      <c r="L193" s="578"/>
      <c r="M193" s="578"/>
      <c r="N193" s="578"/>
      <c r="O193" s="578"/>
      <c r="P193" s="578"/>
      <c r="Q193" s="578"/>
      <c r="R193" s="578"/>
      <c r="S193" s="578"/>
      <c r="T193" s="578"/>
      <c r="U193" s="578"/>
      <c r="V193" s="578"/>
      <c r="W193" s="578"/>
      <c r="X193" s="578"/>
      <c r="Y193" s="578"/>
      <c r="Z193" s="578"/>
      <c r="AA193" s="578"/>
      <c r="AB193" s="578"/>
      <c r="AC193" s="578"/>
      <c r="AD193" s="578"/>
      <c r="AE193" s="578"/>
      <c r="AF193" s="578"/>
      <c r="AG193" s="578"/>
      <c r="AH193" s="578"/>
      <c r="AI193" s="578"/>
      <c r="AJ193" s="578"/>
      <c r="AK193" s="578"/>
      <c r="AL193" s="578"/>
      <c r="AM193" s="578"/>
      <c r="AN193" s="578"/>
      <c r="AO193" s="578"/>
      <c r="AP193" s="578"/>
      <c r="AQ193" s="578"/>
      <c r="AR193" s="578"/>
      <c r="AS193" s="578"/>
      <c r="AT193" s="8"/>
    </row>
    <row r="194" spans="1:46" ht="12.75" hidden="1" customHeight="1">
      <c r="A194" s="574" t="s">
        <v>292</v>
      </c>
      <c r="B194" s="575"/>
      <c r="C194" s="575"/>
      <c r="D194" s="575"/>
      <c r="E194" s="575"/>
      <c r="F194" s="575"/>
      <c r="G194" s="575"/>
      <c r="H194" s="575"/>
      <c r="I194" s="576"/>
      <c r="J194" s="578"/>
      <c r="K194" s="578"/>
      <c r="L194" s="578"/>
      <c r="M194" s="578">
        <v>130</v>
      </c>
      <c r="N194" s="578"/>
      <c r="O194" s="578"/>
      <c r="P194" s="578">
        <f>U194+AH194+AL194+AP194</f>
        <v>0</v>
      </c>
      <c r="Q194" s="578"/>
      <c r="R194" s="578"/>
      <c r="S194" s="578"/>
      <c r="T194" s="578"/>
      <c r="U194" s="622"/>
      <c r="V194" s="622"/>
      <c r="W194" s="622"/>
      <c r="X194" s="622"/>
      <c r="Y194" s="622"/>
      <c r="Z194" s="578" t="s">
        <v>49</v>
      </c>
      <c r="AA194" s="578"/>
      <c r="AB194" s="578"/>
      <c r="AC194" s="578"/>
      <c r="AD194" s="578" t="s">
        <v>49</v>
      </c>
      <c r="AE194" s="578"/>
      <c r="AF194" s="578"/>
      <c r="AG194" s="578"/>
      <c r="AH194" s="578"/>
      <c r="AI194" s="578"/>
      <c r="AJ194" s="578"/>
      <c r="AK194" s="578"/>
      <c r="AL194" s="578"/>
      <c r="AM194" s="578"/>
      <c r="AN194" s="578"/>
      <c r="AO194" s="578"/>
      <c r="AP194" s="578"/>
      <c r="AQ194" s="578"/>
      <c r="AR194" s="578"/>
      <c r="AS194" s="578"/>
      <c r="AT194" s="8"/>
    </row>
    <row r="195" spans="1:46" ht="25.5" hidden="1" customHeight="1">
      <c r="A195" s="574" t="s">
        <v>293</v>
      </c>
      <c r="B195" s="575"/>
      <c r="C195" s="575"/>
      <c r="D195" s="575"/>
      <c r="E195" s="575"/>
      <c r="F195" s="575"/>
      <c r="G195" s="575"/>
      <c r="H195" s="575"/>
      <c r="I195" s="576"/>
      <c r="J195" s="578">
        <v>130</v>
      </c>
      <c r="K195" s="578"/>
      <c r="L195" s="578"/>
      <c r="M195" s="578">
        <v>140</v>
      </c>
      <c r="N195" s="578"/>
      <c r="O195" s="578"/>
      <c r="P195" s="578">
        <f>AL195</f>
        <v>0</v>
      </c>
      <c r="Q195" s="578"/>
      <c r="R195" s="578"/>
      <c r="S195" s="578"/>
      <c r="T195" s="578"/>
      <c r="U195" s="578" t="s">
        <v>49</v>
      </c>
      <c r="V195" s="578"/>
      <c r="W195" s="578"/>
      <c r="X195" s="578"/>
      <c r="Y195" s="578"/>
      <c r="Z195" s="578" t="s">
        <v>49</v>
      </c>
      <c r="AA195" s="578"/>
      <c r="AB195" s="578"/>
      <c r="AC195" s="578"/>
      <c r="AD195" s="578" t="s">
        <v>49</v>
      </c>
      <c r="AE195" s="578"/>
      <c r="AF195" s="578"/>
      <c r="AG195" s="578"/>
      <c r="AH195" s="578" t="s">
        <v>49</v>
      </c>
      <c r="AI195" s="578"/>
      <c r="AJ195" s="578"/>
      <c r="AK195" s="578"/>
      <c r="AL195" s="578"/>
      <c r="AM195" s="578"/>
      <c r="AN195" s="578"/>
      <c r="AO195" s="578"/>
      <c r="AP195" s="578" t="s">
        <v>49</v>
      </c>
      <c r="AQ195" s="578"/>
      <c r="AR195" s="578"/>
      <c r="AS195" s="578"/>
      <c r="AT195" s="8"/>
    </row>
    <row r="196" spans="1:46" ht="51" hidden="1" customHeight="1">
      <c r="A196" s="574" t="s">
        <v>294</v>
      </c>
      <c r="B196" s="575"/>
      <c r="C196" s="575"/>
      <c r="D196" s="575"/>
      <c r="E196" s="575"/>
      <c r="F196" s="575"/>
      <c r="G196" s="575"/>
      <c r="H196" s="575"/>
      <c r="I196" s="576"/>
      <c r="J196" s="578">
        <v>140</v>
      </c>
      <c r="K196" s="578"/>
      <c r="L196" s="578"/>
      <c r="M196" s="578">
        <v>150</v>
      </c>
      <c r="N196" s="578"/>
      <c r="O196" s="578"/>
      <c r="P196" s="578">
        <f>AL196</f>
        <v>0</v>
      </c>
      <c r="Q196" s="578"/>
      <c r="R196" s="578"/>
      <c r="S196" s="578"/>
      <c r="T196" s="578"/>
      <c r="U196" s="578" t="s">
        <v>49</v>
      </c>
      <c r="V196" s="578"/>
      <c r="W196" s="578"/>
      <c r="X196" s="578"/>
      <c r="Y196" s="578"/>
      <c r="Z196" s="578" t="s">
        <v>49</v>
      </c>
      <c r="AA196" s="578"/>
      <c r="AB196" s="578"/>
      <c r="AC196" s="578"/>
      <c r="AD196" s="578" t="s">
        <v>49</v>
      </c>
      <c r="AE196" s="578"/>
      <c r="AF196" s="578"/>
      <c r="AG196" s="578"/>
      <c r="AH196" s="578" t="s">
        <v>49</v>
      </c>
      <c r="AI196" s="578"/>
      <c r="AJ196" s="578"/>
      <c r="AK196" s="578"/>
      <c r="AL196" s="578"/>
      <c r="AM196" s="578"/>
      <c r="AN196" s="578"/>
      <c r="AO196" s="578"/>
      <c r="AP196" s="578" t="s">
        <v>49</v>
      </c>
      <c r="AQ196" s="578"/>
      <c r="AR196" s="578"/>
      <c r="AS196" s="578"/>
      <c r="AT196" s="8"/>
    </row>
    <row r="197" spans="1:46" hidden="1">
      <c r="A197" s="574" t="s">
        <v>295</v>
      </c>
      <c r="B197" s="575"/>
      <c r="C197" s="575"/>
      <c r="D197" s="575"/>
      <c r="E197" s="575"/>
      <c r="F197" s="575"/>
      <c r="G197" s="575"/>
      <c r="H197" s="575"/>
      <c r="I197" s="576"/>
      <c r="J197" s="578">
        <v>150</v>
      </c>
      <c r="K197" s="578"/>
      <c r="L197" s="578"/>
      <c r="M197" s="548">
        <v>180</v>
      </c>
      <c r="N197" s="549"/>
      <c r="O197" s="550"/>
      <c r="P197" s="548">
        <f>AD197+Z197</f>
        <v>0</v>
      </c>
      <c r="Q197" s="549"/>
      <c r="R197" s="549"/>
      <c r="S197" s="549"/>
      <c r="T197" s="550"/>
      <c r="U197" s="548" t="s">
        <v>49</v>
      </c>
      <c r="V197" s="549"/>
      <c r="W197" s="549"/>
      <c r="X197" s="549"/>
      <c r="Y197" s="550"/>
      <c r="Z197" s="548"/>
      <c r="AA197" s="549"/>
      <c r="AB197" s="549"/>
      <c r="AC197" s="550"/>
      <c r="AD197" s="548"/>
      <c r="AE197" s="549"/>
      <c r="AF197" s="549"/>
      <c r="AG197" s="550"/>
      <c r="AH197" s="548" t="s">
        <v>49</v>
      </c>
      <c r="AI197" s="549"/>
      <c r="AJ197" s="549"/>
      <c r="AK197" s="550"/>
      <c r="AL197" s="548" t="s">
        <v>49</v>
      </c>
      <c r="AM197" s="549"/>
      <c r="AN197" s="549"/>
      <c r="AO197" s="550"/>
      <c r="AP197" s="548" t="s">
        <v>49</v>
      </c>
      <c r="AQ197" s="549"/>
      <c r="AR197" s="549"/>
      <c r="AS197" s="550"/>
      <c r="AT197" s="8"/>
    </row>
    <row r="198" spans="1:46" hidden="1">
      <c r="A198" s="574" t="s">
        <v>296</v>
      </c>
      <c r="B198" s="575"/>
      <c r="C198" s="575"/>
      <c r="D198" s="575"/>
      <c r="E198" s="575"/>
      <c r="F198" s="575"/>
      <c r="G198" s="575"/>
      <c r="H198" s="575"/>
      <c r="I198" s="576"/>
      <c r="J198" s="578">
        <v>160</v>
      </c>
      <c r="K198" s="578"/>
      <c r="L198" s="578"/>
      <c r="M198" s="548">
        <v>180</v>
      </c>
      <c r="N198" s="549"/>
      <c r="O198" s="550"/>
      <c r="P198" s="548">
        <f>AL198+AP198</f>
        <v>0</v>
      </c>
      <c r="Q198" s="549"/>
      <c r="R198" s="549"/>
      <c r="S198" s="549"/>
      <c r="T198" s="550"/>
      <c r="U198" s="548" t="s">
        <v>49</v>
      </c>
      <c r="V198" s="549"/>
      <c r="W198" s="549"/>
      <c r="X198" s="549"/>
      <c r="Y198" s="550"/>
      <c r="Z198" s="548" t="s">
        <v>49</v>
      </c>
      <c r="AA198" s="549"/>
      <c r="AB198" s="549"/>
      <c r="AC198" s="550"/>
      <c r="AD198" s="548" t="s">
        <v>49</v>
      </c>
      <c r="AE198" s="549"/>
      <c r="AF198" s="549"/>
      <c r="AG198" s="550"/>
      <c r="AH198" s="548" t="s">
        <v>49</v>
      </c>
      <c r="AI198" s="549"/>
      <c r="AJ198" s="549"/>
      <c r="AK198" s="550"/>
      <c r="AL198" s="548"/>
      <c r="AM198" s="549"/>
      <c r="AN198" s="549"/>
      <c r="AO198" s="550"/>
      <c r="AP198" s="548"/>
      <c r="AQ198" s="549"/>
      <c r="AR198" s="549"/>
      <c r="AS198" s="550"/>
      <c r="AT198" s="8"/>
    </row>
    <row r="199" spans="1:46" hidden="1">
      <c r="A199" s="574" t="s">
        <v>297</v>
      </c>
      <c r="B199" s="575"/>
      <c r="C199" s="575"/>
      <c r="D199" s="575"/>
      <c r="E199" s="575"/>
      <c r="F199" s="575"/>
      <c r="G199" s="575"/>
      <c r="H199" s="575"/>
      <c r="I199" s="576"/>
      <c r="J199" s="578">
        <v>180</v>
      </c>
      <c r="K199" s="578"/>
      <c r="L199" s="578"/>
      <c r="M199" s="548" t="s">
        <v>49</v>
      </c>
      <c r="N199" s="549"/>
      <c r="O199" s="550"/>
      <c r="P199" s="548">
        <f>P200+P202</f>
        <v>0</v>
      </c>
      <c r="Q199" s="549"/>
      <c r="R199" s="549"/>
      <c r="S199" s="549"/>
      <c r="T199" s="550"/>
      <c r="U199" s="548" t="s">
        <v>49</v>
      </c>
      <c r="V199" s="549"/>
      <c r="W199" s="549"/>
      <c r="X199" s="549"/>
      <c r="Y199" s="550"/>
      <c r="Z199" s="548" t="s">
        <v>49</v>
      </c>
      <c r="AA199" s="549"/>
      <c r="AB199" s="549"/>
      <c r="AC199" s="550"/>
      <c r="AD199" s="548" t="s">
        <v>49</v>
      </c>
      <c r="AE199" s="549"/>
      <c r="AF199" s="549"/>
      <c r="AG199" s="550"/>
      <c r="AH199" s="548" t="s">
        <v>49</v>
      </c>
      <c r="AI199" s="549"/>
      <c r="AJ199" s="549"/>
      <c r="AK199" s="550"/>
      <c r="AL199" s="548">
        <f>AL200+AL202</f>
        <v>0</v>
      </c>
      <c r="AM199" s="549"/>
      <c r="AN199" s="549"/>
      <c r="AO199" s="550"/>
      <c r="AP199" s="548" t="s">
        <v>49</v>
      </c>
      <c r="AQ199" s="549"/>
      <c r="AR199" s="549"/>
      <c r="AS199" s="550"/>
      <c r="AT199" s="8"/>
    </row>
    <row r="200" spans="1:46" hidden="1">
      <c r="A200" s="569" t="s">
        <v>298</v>
      </c>
      <c r="B200" s="570"/>
      <c r="C200" s="570"/>
      <c r="D200" s="570"/>
      <c r="E200" s="570"/>
      <c r="F200" s="570"/>
      <c r="G200" s="570"/>
      <c r="H200" s="570"/>
      <c r="I200" s="571"/>
      <c r="J200" s="557"/>
      <c r="K200" s="558"/>
      <c r="L200" s="559"/>
      <c r="M200" s="557">
        <v>410</v>
      </c>
      <c r="N200" s="558"/>
      <c r="O200" s="559"/>
      <c r="P200" s="557">
        <f>AL200</f>
        <v>0</v>
      </c>
      <c r="Q200" s="558"/>
      <c r="R200" s="558"/>
      <c r="S200" s="558"/>
      <c r="T200" s="559"/>
      <c r="U200" s="557" t="s">
        <v>49</v>
      </c>
      <c r="V200" s="558"/>
      <c r="W200" s="558"/>
      <c r="X200" s="558"/>
      <c r="Y200" s="559"/>
      <c r="Z200" s="557" t="s">
        <v>49</v>
      </c>
      <c r="AA200" s="558"/>
      <c r="AB200" s="558"/>
      <c r="AC200" s="559"/>
      <c r="AD200" s="557" t="s">
        <v>49</v>
      </c>
      <c r="AE200" s="558"/>
      <c r="AF200" s="558"/>
      <c r="AG200" s="559"/>
      <c r="AH200" s="557" t="s">
        <v>49</v>
      </c>
      <c r="AI200" s="558"/>
      <c r="AJ200" s="558"/>
      <c r="AK200" s="559"/>
      <c r="AL200" s="557"/>
      <c r="AM200" s="558"/>
      <c r="AN200" s="558"/>
      <c r="AO200" s="559"/>
      <c r="AP200" s="557" t="s">
        <v>49</v>
      </c>
      <c r="AQ200" s="558"/>
      <c r="AR200" s="558"/>
      <c r="AS200" s="559"/>
      <c r="AT200" s="8"/>
    </row>
    <row r="201" spans="1:46" ht="12.75" hidden="1" customHeight="1">
      <c r="A201" s="563" t="s">
        <v>299</v>
      </c>
      <c r="B201" s="564"/>
      <c r="C201" s="564"/>
      <c r="D201" s="564"/>
      <c r="E201" s="564"/>
      <c r="F201" s="564"/>
      <c r="G201" s="564"/>
      <c r="H201" s="564"/>
      <c r="I201" s="565"/>
      <c r="J201" s="560"/>
      <c r="K201" s="561"/>
      <c r="L201" s="562"/>
      <c r="M201" s="560"/>
      <c r="N201" s="561"/>
      <c r="O201" s="562"/>
      <c r="P201" s="560"/>
      <c r="Q201" s="561"/>
      <c r="R201" s="561"/>
      <c r="S201" s="561"/>
      <c r="T201" s="562"/>
      <c r="U201" s="560"/>
      <c r="V201" s="561"/>
      <c r="W201" s="561"/>
      <c r="X201" s="561"/>
      <c r="Y201" s="562"/>
      <c r="Z201" s="560"/>
      <c r="AA201" s="561"/>
      <c r="AB201" s="561"/>
      <c r="AC201" s="562"/>
      <c r="AD201" s="560"/>
      <c r="AE201" s="561"/>
      <c r="AF201" s="561"/>
      <c r="AG201" s="562"/>
      <c r="AH201" s="560"/>
      <c r="AI201" s="561"/>
      <c r="AJ201" s="561"/>
      <c r="AK201" s="562"/>
      <c r="AL201" s="560"/>
      <c r="AM201" s="561"/>
      <c r="AN201" s="561"/>
      <c r="AO201" s="562"/>
      <c r="AP201" s="560"/>
      <c r="AQ201" s="561"/>
      <c r="AR201" s="561"/>
      <c r="AS201" s="562"/>
      <c r="AT201" s="8"/>
    </row>
    <row r="202" spans="1:46" hidden="1">
      <c r="A202" s="574" t="s">
        <v>300</v>
      </c>
      <c r="B202" s="575"/>
      <c r="C202" s="575"/>
      <c r="D202" s="575"/>
      <c r="E202" s="575"/>
      <c r="F202" s="575"/>
      <c r="G202" s="575"/>
      <c r="H202" s="575"/>
      <c r="I202" s="576"/>
      <c r="J202" s="548"/>
      <c r="K202" s="549"/>
      <c r="L202" s="550"/>
      <c r="M202" s="548">
        <v>440</v>
      </c>
      <c r="N202" s="549"/>
      <c r="O202" s="550"/>
      <c r="P202" s="548">
        <f>AL202</f>
        <v>0</v>
      </c>
      <c r="Q202" s="549"/>
      <c r="R202" s="549"/>
      <c r="S202" s="549"/>
      <c r="T202" s="550"/>
      <c r="U202" s="548" t="s">
        <v>49</v>
      </c>
      <c r="V202" s="549"/>
      <c r="W202" s="549"/>
      <c r="X202" s="549"/>
      <c r="Y202" s="550"/>
      <c r="Z202" s="548" t="s">
        <v>49</v>
      </c>
      <c r="AA202" s="549"/>
      <c r="AB202" s="549"/>
      <c r="AC202" s="550"/>
      <c r="AD202" s="548" t="s">
        <v>49</v>
      </c>
      <c r="AE202" s="549"/>
      <c r="AF202" s="549"/>
      <c r="AG202" s="550"/>
      <c r="AH202" s="548" t="s">
        <v>49</v>
      </c>
      <c r="AI202" s="549"/>
      <c r="AJ202" s="549"/>
      <c r="AK202" s="550"/>
      <c r="AL202" s="548"/>
      <c r="AM202" s="549"/>
      <c r="AN202" s="549"/>
      <c r="AO202" s="550"/>
      <c r="AP202" s="548" t="s">
        <v>49</v>
      </c>
      <c r="AQ202" s="549"/>
      <c r="AR202" s="549"/>
      <c r="AS202" s="550"/>
      <c r="AT202" s="8"/>
    </row>
    <row r="203" spans="1:46" hidden="1">
      <c r="A203" s="551" t="s">
        <v>50</v>
      </c>
      <c r="B203" s="552"/>
      <c r="C203" s="552"/>
      <c r="D203" s="552"/>
      <c r="E203" s="552"/>
      <c r="F203" s="552"/>
      <c r="G203" s="552"/>
      <c r="H203" s="552"/>
      <c r="I203" s="553"/>
      <c r="J203" s="548">
        <v>200</v>
      </c>
      <c r="K203" s="549"/>
      <c r="L203" s="550"/>
      <c r="M203" s="548" t="s">
        <v>49</v>
      </c>
      <c r="N203" s="549"/>
      <c r="O203" s="550"/>
      <c r="P203" s="548">
        <f>SUM(U203:AS203)</f>
        <v>0</v>
      </c>
      <c r="Q203" s="549"/>
      <c r="R203" s="549"/>
      <c r="S203" s="549"/>
      <c r="T203" s="550"/>
      <c r="U203" s="548">
        <f>U204+U213+U218+U221+U226</f>
        <v>0</v>
      </c>
      <c r="V203" s="549"/>
      <c r="W203" s="549"/>
      <c r="X203" s="549"/>
      <c r="Y203" s="550"/>
      <c r="Z203" s="548">
        <f>Z204+Z213+Z218+Z221+Z226</f>
        <v>0</v>
      </c>
      <c r="AA203" s="549"/>
      <c r="AB203" s="549"/>
      <c r="AC203" s="550"/>
      <c r="AD203" s="548">
        <f>AD204+AD213+AD218+AD221+AD226</f>
        <v>0</v>
      </c>
      <c r="AE203" s="549"/>
      <c r="AF203" s="549"/>
      <c r="AG203" s="550"/>
      <c r="AH203" s="548">
        <f>AH204+AH213+AH218+AH221+AH226</f>
        <v>0</v>
      </c>
      <c r="AI203" s="549"/>
      <c r="AJ203" s="549"/>
      <c r="AK203" s="550"/>
      <c r="AL203" s="548">
        <f>AL204+AL213+AL218+AL221+AL226</f>
        <v>0</v>
      </c>
      <c r="AM203" s="549"/>
      <c r="AN203" s="549"/>
      <c r="AO203" s="550"/>
      <c r="AP203" s="548">
        <f>AP204+AP213+AP218+AP221+AP226</f>
        <v>0</v>
      </c>
      <c r="AQ203" s="549"/>
      <c r="AR203" s="549"/>
      <c r="AS203" s="550"/>
      <c r="AT203" s="8"/>
    </row>
    <row r="204" spans="1:46" hidden="1">
      <c r="A204" s="569" t="s">
        <v>301</v>
      </c>
      <c r="B204" s="570"/>
      <c r="C204" s="570"/>
      <c r="D204" s="570"/>
      <c r="E204" s="570"/>
      <c r="F204" s="570"/>
      <c r="G204" s="570"/>
      <c r="H204" s="570"/>
      <c r="I204" s="571"/>
      <c r="J204" s="557">
        <v>210</v>
      </c>
      <c r="K204" s="558"/>
      <c r="L204" s="559"/>
      <c r="M204" s="557">
        <v>100</v>
      </c>
      <c r="N204" s="558"/>
      <c r="O204" s="559"/>
      <c r="P204" s="557">
        <f t="shared" ref="P204:P229" si="5">SUM(U204:AS204)</f>
        <v>0</v>
      </c>
      <c r="Q204" s="558"/>
      <c r="R204" s="558"/>
      <c r="S204" s="558"/>
      <c r="T204" s="559"/>
      <c r="U204" s="557">
        <f>U206</f>
        <v>0</v>
      </c>
      <c r="V204" s="558"/>
      <c r="W204" s="558"/>
      <c r="X204" s="558"/>
      <c r="Y204" s="559"/>
      <c r="Z204" s="557">
        <f>Z206</f>
        <v>0</v>
      </c>
      <c r="AA204" s="558"/>
      <c r="AB204" s="558"/>
      <c r="AC204" s="559"/>
      <c r="AD204" s="557">
        <f>AD206</f>
        <v>0</v>
      </c>
      <c r="AE204" s="558"/>
      <c r="AF204" s="558"/>
      <c r="AG204" s="559"/>
      <c r="AH204" s="557">
        <f>AH206</f>
        <v>0</v>
      </c>
      <c r="AI204" s="558"/>
      <c r="AJ204" s="558"/>
      <c r="AK204" s="559"/>
      <c r="AL204" s="557">
        <f>AL206</f>
        <v>0</v>
      </c>
      <c r="AM204" s="558"/>
      <c r="AN204" s="558"/>
      <c r="AO204" s="559"/>
      <c r="AP204" s="557">
        <f>AP206</f>
        <v>0</v>
      </c>
      <c r="AQ204" s="558"/>
      <c r="AR204" s="558"/>
      <c r="AS204" s="559"/>
      <c r="AT204" s="8"/>
    </row>
    <row r="205" spans="1:46" ht="12.75" hidden="1" customHeight="1">
      <c r="A205" s="563" t="s">
        <v>302</v>
      </c>
      <c r="B205" s="564"/>
      <c r="C205" s="564"/>
      <c r="D205" s="564"/>
      <c r="E205" s="564"/>
      <c r="F205" s="564"/>
      <c r="G205" s="564"/>
      <c r="H205" s="564"/>
      <c r="I205" s="565"/>
      <c r="J205" s="560"/>
      <c r="K205" s="561"/>
      <c r="L205" s="562"/>
      <c r="M205" s="560"/>
      <c r="N205" s="561"/>
      <c r="O205" s="562"/>
      <c r="P205" s="560">
        <f t="shared" si="5"/>
        <v>0</v>
      </c>
      <c r="Q205" s="561"/>
      <c r="R205" s="561"/>
      <c r="S205" s="561"/>
      <c r="T205" s="562"/>
      <c r="U205" s="560"/>
      <c r="V205" s="561"/>
      <c r="W205" s="561"/>
      <c r="X205" s="561"/>
      <c r="Y205" s="562"/>
      <c r="Z205" s="560"/>
      <c r="AA205" s="561"/>
      <c r="AB205" s="561"/>
      <c r="AC205" s="562"/>
      <c r="AD205" s="560"/>
      <c r="AE205" s="561"/>
      <c r="AF205" s="561"/>
      <c r="AG205" s="562"/>
      <c r="AH205" s="560"/>
      <c r="AI205" s="561"/>
      <c r="AJ205" s="561"/>
      <c r="AK205" s="562"/>
      <c r="AL205" s="560"/>
      <c r="AM205" s="561"/>
      <c r="AN205" s="561"/>
      <c r="AO205" s="562"/>
      <c r="AP205" s="560"/>
      <c r="AQ205" s="561"/>
      <c r="AR205" s="561"/>
      <c r="AS205" s="562"/>
      <c r="AT205" s="8"/>
    </row>
    <row r="206" spans="1:46" hidden="1">
      <c r="A206" s="569" t="s">
        <v>303</v>
      </c>
      <c r="B206" s="570"/>
      <c r="C206" s="570"/>
      <c r="D206" s="570"/>
      <c r="E206" s="570"/>
      <c r="F206" s="570"/>
      <c r="G206" s="570"/>
      <c r="H206" s="570"/>
      <c r="I206" s="571"/>
      <c r="J206" s="557">
        <v>211</v>
      </c>
      <c r="K206" s="558"/>
      <c r="L206" s="559"/>
      <c r="M206" s="557">
        <v>110</v>
      </c>
      <c r="N206" s="558"/>
      <c r="O206" s="559"/>
      <c r="P206" s="557">
        <f t="shared" si="5"/>
        <v>0</v>
      </c>
      <c r="Q206" s="558"/>
      <c r="R206" s="558"/>
      <c r="S206" s="558"/>
      <c r="T206" s="559"/>
      <c r="U206" s="557">
        <f>SUM(U208:Y212)</f>
        <v>0</v>
      </c>
      <c r="V206" s="558"/>
      <c r="W206" s="558"/>
      <c r="X206" s="558"/>
      <c r="Y206" s="559"/>
      <c r="Z206" s="557">
        <f>SUM(Z208:AC212)</f>
        <v>0</v>
      </c>
      <c r="AA206" s="558"/>
      <c r="AB206" s="558"/>
      <c r="AC206" s="559"/>
      <c r="AD206" s="557">
        <f>SUM(AD208:AG212)</f>
        <v>0</v>
      </c>
      <c r="AE206" s="558"/>
      <c r="AF206" s="558"/>
      <c r="AG206" s="559"/>
      <c r="AH206" s="557">
        <f>SUM(AH208:AK212)</f>
        <v>0</v>
      </c>
      <c r="AI206" s="558"/>
      <c r="AJ206" s="558"/>
      <c r="AK206" s="559"/>
      <c r="AL206" s="557">
        <f>SUM(AL208:AO212)</f>
        <v>0</v>
      </c>
      <c r="AM206" s="558"/>
      <c r="AN206" s="558"/>
      <c r="AO206" s="559"/>
      <c r="AP206" s="557">
        <f>SUM(AP208:AS212)</f>
        <v>0</v>
      </c>
      <c r="AQ206" s="558"/>
      <c r="AR206" s="558"/>
      <c r="AS206" s="559"/>
      <c r="AT206" s="8"/>
    </row>
    <row r="207" spans="1:46" ht="25.5" hidden="1" customHeight="1">
      <c r="A207" s="563" t="s">
        <v>304</v>
      </c>
      <c r="B207" s="564"/>
      <c r="C207" s="564"/>
      <c r="D207" s="564"/>
      <c r="E207" s="564"/>
      <c r="F207" s="564"/>
      <c r="G207" s="564"/>
      <c r="H207" s="564"/>
      <c r="I207" s="565"/>
      <c r="J207" s="560"/>
      <c r="K207" s="561"/>
      <c r="L207" s="562"/>
      <c r="M207" s="560"/>
      <c r="N207" s="561"/>
      <c r="O207" s="562"/>
      <c r="P207" s="560">
        <f t="shared" si="5"/>
        <v>0</v>
      </c>
      <c r="Q207" s="561"/>
      <c r="R207" s="561"/>
      <c r="S207" s="561"/>
      <c r="T207" s="562"/>
      <c r="U207" s="560"/>
      <c r="V207" s="561"/>
      <c r="W207" s="561"/>
      <c r="X207" s="561"/>
      <c r="Y207" s="562"/>
      <c r="Z207" s="560"/>
      <c r="AA207" s="561"/>
      <c r="AB207" s="561"/>
      <c r="AC207" s="562"/>
      <c r="AD207" s="560"/>
      <c r="AE207" s="561"/>
      <c r="AF207" s="561"/>
      <c r="AG207" s="562"/>
      <c r="AH207" s="560"/>
      <c r="AI207" s="561"/>
      <c r="AJ207" s="561"/>
      <c r="AK207" s="562"/>
      <c r="AL207" s="560"/>
      <c r="AM207" s="561"/>
      <c r="AN207" s="561"/>
      <c r="AO207" s="562"/>
      <c r="AP207" s="560"/>
      <c r="AQ207" s="561"/>
      <c r="AR207" s="561"/>
      <c r="AS207" s="562"/>
      <c r="AT207" s="8"/>
    </row>
    <row r="208" spans="1:46" hidden="1">
      <c r="A208" s="569" t="s">
        <v>305</v>
      </c>
      <c r="B208" s="570"/>
      <c r="C208" s="570"/>
      <c r="D208" s="570"/>
      <c r="E208" s="570"/>
      <c r="F208" s="570"/>
      <c r="G208" s="570"/>
      <c r="H208" s="570"/>
      <c r="I208" s="571"/>
      <c r="J208" s="557"/>
      <c r="K208" s="558"/>
      <c r="L208" s="559"/>
      <c r="M208" s="557">
        <v>111</v>
      </c>
      <c r="N208" s="558"/>
      <c r="O208" s="559"/>
      <c r="P208" s="557">
        <f t="shared" si="5"/>
        <v>0</v>
      </c>
      <c r="Q208" s="558"/>
      <c r="R208" s="558"/>
      <c r="S208" s="558"/>
      <c r="T208" s="559"/>
      <c r="U208" s="657"/>
      <c r="V208" s="602"/>
      <c r="W208" s="602"/>
      <c r="X208" s="602"/>
      <c r="Y208" s="603"/>
      <c r="Z208" s="557"/>
      <c r="AA208" s="558"/>
      <c r="AB208" s="558"/>
      <c r="AC208" s="559"/>
      <c r="AD208" s="557"/>
      <c r="AE208" s="558"/>
      <c r="AF208" s="558"/>
      <c r="AG208" s="559"/>
      <c r="AH208" s="557"/>
      <c r="AI208" s="558"/>
      <c r="AJ208" s="558"/>
      <c r="AK208" s="559"/>
      <c r="AL208" s="557"/>
      <c r="AM208" s="558"/>
      <c r="AN208" s="558"/>
      <c r="AO208" s="559"/>
      <c r="AP208" s="557"/>
      <c r="AQ208" s="558"/>
      <c r="AR208" s="558"/>
      <c r="AS208" s="559"/>
      <c r="AT208" s="8"/>
    </row>
    <row r="209" spans="1:46" ht="12.75" hidden="1" customHeight="1">
      <c r="A209" s="563" t="s">
        <v>306</v>
      </c>
      <c r="B209" s="564"/>
      <c r="C209" s="564"/>
      <c r="D209" s="564"/>
      <c r="E209" s="564"/>
      <c r="F209" s="564"/>
      <c r="G209" s="564"/>
      <c r="H209" s="564"/>
      <c r="I209" s="565"/>
      <c r="J209" s="560"/>
      <c r="K209" s="561"/>
      <c r="L209" s="562"/>
      <c r="M209" s="560"/>
      <c r="N209" s="561"/>
      <c r="O209" s="562"/>
      <c r="P209" s="560">
        <f t="shared" si="5"/>
        <v>0</v>
      </c>
      <c r="Q209" s="561"/>
      <c r="R209" s="561"/>
      <c r="S209" s="561"/>
      <c r="T209" s="562"/>
      <c r="U209" s="658"/>
      <c r="V209" s="604"/>
      <c r="W209" s="604"/>
      <c r="X209" s="604"/>
      <c r="Y209" s="605"/>
      <c r="Z209" s="560"/>
      <c r="AA209" s="561"/>
      <c r="AB209" s="561"/>
      <c r="AC209" s="562"/>
      <c r="AD209" s="560"/>
      <c r="AE209" s="561"/>
      <c r="AF209" s="561"/>
      <c r="AG209" s="562"/>
      <c r="AH209" s="560"/>
      <c r="AI209" s="561"/>
      <c r="AJ209" s="561"/>
      <c r="AK209" s="562"/>
      <c r="AL209" s="560"/>
      <c r="AM209" s="561"/>
      <c r="AN209" s="561"/>
      <c r="AO209" s="562"/>
      <c r="AP209" s="560"/>
      <c r="AQ209" s="561"/>
      <c r="AR209" s="561"/>
      <c r="AS209" s="562"/>
      <c r="AT209" s="8"/>
    </row>
    <row r="210" spans="1:46" ht="25.5" hidden="1" customHeight="1">
      <c r="A210" s="574" t="s">
        <v>307</v>
      </c>
      <c r="B210" s="575"/>
      <c r="C210" s="575"/>
      <c r="D210" s="575"/>
      <c r="E210" s="575"/>
      <c r="F210" s="575"/>
      <c r="G210" s="575"/>
      <c r="H210" s="575"/>
      <c r="I210" s="576"/>
      <c r="J210" s="548"/>
      <c r="K210" s="549"/>
      <c r="L210" s="550"/>
      <c r="M210" s="548">
        <v>112</v>
      </c>
      <c r="N210" s="549"/>
      <c r="O210" s="550"/>
      <c r="P210" s="548">
        <f t="shared" si="5"/>
        <v>0</v>
      </c>
      <c r="Q210" s="549"/>
      <c r="R210" s="549"/>
      <c r="S210" s="549"/>
      <c r="T210" s="550"/>
      <c r="U210" s="548"/>
      <c r="V210" s="549"/>
      <c r="W210" s="549"/>
      <c r="X210" s="549"/>
      <c r="Y210" s="550"/>
      <c r="Z210" s="548"/>
      <c r="AA210" s="549"/>
      <c r="AB210" s="549"/>
      <c r="AC210" s="550"/>
      <c r="AD210" s="548"/>
      <c r="AE210" s="549"/>
      <c r="AF210" s="549"/>
      <c r="AG210" s="550"/>
      <c r="AH210" s="548"/>
      <c r="AI210" s="549"/>
      <c r="AJ210" s="549"/>
      <c r="AK210" s="550"/>
      <c r="AL210" s="548"/>
      <c r="AM210" s="549"/>
      <c r="AN210" s="549"/>
      <c r="AO210" s="550"/>
      <c r="AP210" s="548"/>
      <c r="AQ210" s="549"/>
      <c r="AR210" s="549"/>
      <c r="AS210" s="550"/>
      <c r="AT210" s="8"/>
    </row>
    <row r="211" spans="1:46" ht="51" hidden="1" customHeight="1">
      <c r="A211" s="574" t="s">
        <v>308</v>
      </c>
      <c r="B211" s="575"/>
      <c r="C211" s="575"/>
      <c r="D211" s="575"/>
      <c r="E211" s="575"/>
      <c r="F211" s="575"/>
      <c r="G211" s="575"/>
      <c r="H211" s="575"/>
      <c r="I211" s="576"/>
      <c r="J211" s="548"/>
      <c r="K211" s="549"/>
      <c r="L211" s="550"/>
      <c r="M211" s="548">
        <v>113</v>
      </c>
      <c r="N211" s="549"/>
      <c r="O211" s="550"/>
      <c r="P211" s="548">
        <f t="shared" si="5"/>
        <v>0</v>
      </c>
      <c r="Q211" s="549"/>
      <c r="R211" s="549"/>
      <c r="S211" s="549"/>
      <c r="T211" s="550"/>
      <c r="U211" s="548"/>
      <c r="V211" s="549"/>
      <c r="W211" s="549"/>
      <c r="X211" s="549"/>
      <c r="Y211" s="550"/>
      <c r="Z211" s="548"/>
      <c r="AA211" s="549"/>
      <c r="AB211" s="549"/>
      <c r="AC211" s="550"/>
      <c r="AD211" s="548"/>
      <c r="AE211" s="549"/>
      <c r="AF211" s="549"/>
      <c r="AG211" s="550"/>
      <c r="AH211" s="548"/>
      <c r="AI211" s="549"/>
      <c r="AJ211" s="549"/>
      <c r="AK211" s="550"/>
      <c r="AL211" s="548"/>
      <c r="AM211" s="549"/>
      <c r="AN211" s="549"/>
      <c r="AO211" s="550"/>
      <c r="AP211" s="548"/>
      <c r="AQ211" s="549"/>
      <c r="AR211" s="549"/>
      <c r="AS211" s="550"/>
      <c r="AT211" s="8"/>
    </row>
    <row r="212" spans="1:46" ht="51" hidden="1" customHeight="1">
      <c r="A212" s="574" t="s">
        <v>309</v>
      </c>
      <c r="B212" s="575"/>
      <c r="C212" s="575"/>
      <c r="D212" s="575"/>
      <c r="E212" s="575"/>
      <c r="F212" s="575"/>
      <c r="G212" s="575"/>
      <c r="H212" s="575"/>
      <c r="I212" s="576"/>
      <c r="J212" s="548"/>
      <c r="K212" s="549"/>
      <c r="L212" s="550"/>
      <c r="M212" s="548">
        <v>119</v>
      </c>
      <c r="N212" s="549"/>
      <c r="O212" s="550"/>
      <c r="P212" s="548">
        <f t="shared" si="5"/>
        <v>0</v>
      </c>
      <c r="Q212" s="549"/>
      <c r="R212" s="549"/>
      <c r="S212" s="549"/>
      <c r="T212" s="550"/>
      <c r="U212" s="548"/>
      <c r="V212" s="549"/>
      <c r="W212" s="549"/>
      <c r="X212" s="549"/>
      <c r="Y212" s="550"/>
      <c r="Z212" s="548"/>
      <c r="AA212" s="549"/>
      <c r="AB212" s="549"/>
      <c r="AC212" s="550"/>
      <c r="AD212" s="548"/>
      <c r="AE212" s="549"/>
      <c r="AF212" s="549"/>
      <c r="AG212" s="550"/>
      <c r="AH212" s="548"/>
      <c r="AI212" s="549"/>
      <c r="AJ212" s="549"/>
      <c r="AK212" s="550"/>
      <c r="AL212" s="548"/>
      <c r="AM212" s="549"/>
      <c r="AN212" s="549"/>
      <c r="AO212" s="550"/>
      <c r="AP212" s="548"/>
      <c r="AQ212" s="549"/>
      <c r="AR212" s="549"/>
      <c r="AS212" s="550"/>
      <c r="AT212" s="8"/>
    </row>
    <row r="213" spans="1:46" ht="25.5" hidden="1" customHeight="1">
      <c r="A213" s="574" t="s">
        <v>310</v>
      </c>
      <c r="B213" s="575"/>
      <c r="C213" s="575"/>
      <c r="D213" s="575"/>
      <c r="E213" s="575"/>
      <c r="F213" s="575"/>
      <c r="G213" s="575"/>
      <c r="H213" s="575"/>
      <c r="I213" s="576"/>
      <c r="J213" s="548">
        <v>220</v>
      </c>
      <c r="K213" s="549"/>
      <c r="L213" s="550"/>
      <c r="M213" s="548">
        <v>300</v>
      </c>
      <c r="N213" s="549"/>
      <c r="O213" s="550"/>
      <c r="P213" s="548">
        <f t="shared" si="5"/>
        <v>0</v>
      </c>
      <c r="Q213" s="549"/>
      <c r="R213" s="549"/>
      <c r="S213" s="549"/>
      <c r="T213" s="550"/>
      <c r="U213" s="548">
        <f>SUM(U214:Y217)</f>
        <v>0</v>
      </c>
      <c r="V213" s="549"/>
      <c r="W213" s="549"/>
      <c r="X213" s="549"/>
      <c r="Y213" s="550"/>
      <c r="Z213" s="548">
        <f>SUM(Z214:AC217)</f>
        <v>0</v>
      </c>
      <c r="AA213" s="549"/>
      <c r="AB213" s="549"/>
      <c r="AC213" s="550"/>
      <c r="AD213" s="548">
        <f>SUM(AD214:AG217)</f>
        <v>0</v>
      </c>
      <c r="AE213" s="549"/>
      <c r="AF213" s="549"/>
      <c r="AG213" s="550"/>
      <c r="AH213" s="548">
        <f>SUM(AH214:AK217)</f>
        <v>0</v>
      </c>
      <c r="AI213" s="549"/>
      <c r="AJ213" s="549"/>
      <c r="AK213" s="550"/>
      <c r="AL213" s="548">
        <f>SUM(AL214:AO217)</f>
        <v>0</v>
      </c>
      <c r="AM213" s="549"/>
      <c r="AN213" s="549"/>
      <c r="AO213" s="550"/>
      <c r="AP213" s="548">
        <f>SUM(AP214:AS217)</f>
        <v>0</v>
      </c>
      <c r="AQ213" s="549"/>
      <c r="AR213" s="549"/>
      <c r="AS213" s="550"/>
      <c r="AT213" s="8"/>
    </row>
    <row r="214" spans="1:46" hidden="1">
      <c r="A214" s="569" t="s">
        <v>311</v>
      </c>
      <c r="B214" s="570"/>
      <c r="C214" s="570"/>
      <c r="D214" s="570"/>
      <c r="E214" s="570"/>
      <c r="F214" s="570"/>
      <c r="G214" s="570"/>
      <c r="H214" s="570"/>
      <c r="I214" s="571"/>
      <c r="J214" s="557"/>
      <c r="K214" s="558"/>
      <c r="L214" s="559"/>
      <c r="M214" s="557">
        <v>321</v>
      </c>
      <c r="N214" s="558"/>
      <c r="O214" s="559"/>
      <c r="P214" s="557">
        <f t="shared" si="5"/>
        <v>0</v>
      </c>
      <c r="Q214" s="558"/>
      <c r="R214" s="558"/>
      <c r="S214" s="558"/>
      <c r="T214" s="559"/>
      <c r="U214" s="657"/>
      <c r="V214" s="602"/>
      <c r="W214" s="602"/>
      <c r="X214" s="602"/>
      <c r="Y214" s="603"/>
      <c r="Z214" s="557"/>
      <c r="AA214" s="558"/>
      <c r="AB214" s="558"/>
      <c r="AC214" s="559"/>
      <c r="AD214" s="557"/>
      <c r="AE214" s="558"/>
      <c r="AF214" s="558"/>
      <c r="AG214" s="559"/>
      <c r="AH214" s="557"/>
      <c r="AI214" s="558"/>
      <c r="AJ214" s="558"/>
      <c r="AK214" s="559"/>
      <c r="AL214" s="557"/>
      <c r="AM214" s="558"/>
      <c r="AN214" s="558"/>
      <c r="AO214" s="559"/>
      <c r="AP214" s="557"/>
      <c r="AQ214" s="558"/>
      <c r="AR214" s="558"/>
      <c r="AS214" s="559"/>
      <c r="AT214" s="8"/>
    </row>
    <row r="215" spans="1:46" ht="38.25" hidden="1" customHeight="1">
      <c r="A215" s="563" t="s">
        <v>312</v>
      </c>
      <c r="B215" s="564"/>
      <c r="C215" s="564"/>
      <c r="D215" s="564"/>
      <c r="E215" s="564"/>
      <c r="F215" s="564"/>
      <c r="G215" s="564"/>
      <c r="H215" s="564"/>
      <c r="I215" s="565"/>
      <c r="J215" s="560"/>
      <c r="K215" s="561"/>
      <c r="L215" s="562"/>
      <c r="M215" s="560"/>
      <c r="N215" s="561"/>
      <c r="O215" s="562"/>
      <c r="P215" s="560">
        <f t="shared" si="5"/>
        <v>0</v>
      </c>
      <c r="Q215" s="561"/>
      <c r="R215" s="561"/>
      <c r="S215" s="561"/>
      <c r="T215" s="562"/>
      <c r="U215" s="658"/>
      <c r="V215" s="604"/>
      <c r="W215" s="604"/>
      <c r="X215" s="604"/>
      <c r="Y215" s="605"/>
      <c r="Z215" s="560"/>
      <c r="AA215" s="561"/>
      <c r="AB215" s="561"/>
      <c r="AC215" s="562"/>
      <c r="AD215" s="560"/>
      <c r="AE215" s="561"/>
      <c r="AF215" s="561"/>
      <c r="AG215" s="562"/>
      <c r="AH215" s="560"/>
      <c r="AI215" s="561"/>
      <c r="AJ215" s="561"/>
      <c r="AK215" s="562"/>
      <c r="AL215" s="560"/>
      <c r="AM215" s="561"/>
      <c r="AN215" s="561"/>
      <c r="AO215" s="562"/>
      <c r="AP215" s="560"/>
      <c r="AQ215" s="561"/>
      <c r="AR215" s="561"/>
      <c r="AS215" s="562"/>
      <c r="AT215" s="8"/>
    </row>
    <row r="216" spans="1:46" hidden="1">
      <c r="A216" s="574" t="s">
        <v>313</v>
      </c>
      <c r="B216" s="575"/>
      <c r="C216" s="575"/>
      <c r="D216" s="575"/>
      <c r="E216" s="575"/>
      <c r="F216" s="575"/>
      <c r="G216" s="575"/>
      <c r="H216" s="575"/>
      <c r="I216" s="576"/>
      <c r="J216" s="548"/>
      <c r="K216" s="549"/>
      <c r="L216" s="550"/>
      <c r="M216" s="548">
        <v>340</v>
      </c>
      <c r="N216" s="549"/>
      <c r="O216" s="550"/>
      <c r="P216" s="548">
        <f t="shared" si="5"/>
        <v>0</v>
      </c>
      <c r="Q216" s="549"/>
      <c r="R216" s="549"/>
      <c r="S216" s="549"/>
      <c r="T216" s="550"/>
      <c r="U216" s="566"/>
      <c r="V216" s="668"/>
      <c r="W216" s="668"/>
      <c r="X216" s="668"/>
      <c r="Y216" s="669"/>
      <c r="Z216" s="548"/>
      <c r="AA216" s="549"/>
      <c r="AB216" s="549"/>
      <c r="AC216" s="550"/>
      <c r="AD216" s="548"/>
      <c r="AE216" s="549"/>
      <c r="AF216" s="549"/>
      <c r="AG216" s="550"/>
      <c r="AH216" s="548"/>
      <c r="AI216" s="549"/>
      <c r="AJ216" s="549"/>
      <c r="AK216" s="550"/>
      <c r="AL216" s="548"/>
      <c r="AM216" s="549"/>
      <c r="AN216" s="549"/>
      <c r="AO216" s="550"/>
      <c r="AP216" s="548"/>
      <c r="AQ216" s="549"/>
      <c r="AR216" s="549"/>
      <c r="AS216" s="550"/>
      <c r="AT216" s="8"/>
    </row>
    <row r="217" spans="1:46" hidden="1">
      <c r="A217" s="574" t="s">
        <v>314</v>
      </c>
      <c r="B217" s="575"/>
      <c r="C217" s="575"/>
      <c r="D217" s="575"/>
      <c r="E217" s="575"/>
      <c r="F217" s="575"/>
      <c r="G217" s="575"/>
      <c r="H217" s="575"/>
      <c r="I217" s="576"/>
      <c r="J217" s="548"/>
      <c r="K217" s="549"/>
      <c r="L217" s="550"/>
      <c r="M217" s="548">
        <v>350</v>
      </c>
      <c r="N217" s="549"/>
      <c r="O217" s="550"/>
      <c r="P217" s="548">
        <f t="shared" si="5"/>
        <v>0</v>
      </c>
      <c r="Q217" s="549"/>
      <c r="R217" s="549"/>
      <c r="S217" s="549"/>
      <c r="T217" s="550"/>
      <c r="U217" s="566"/>
      <c r="V217" s="668"/>
      <c r="W217" s="668"/>
      <c r="X217" s="668"/>
      <c r="Y217" s="669"/>
      <c r="Z217" s="548"/>
      <c r="AA217" s="549"/>
      <c r="AB217" s="549"/>
      <c r="AC217" s="550"/>
      <c r="AD217" s="548"/>
      <c r="AE217" s="549"/>
      <c r="AF217" s="549"/>
      <c r="AG217" s="550"/>
      <c r="AH217" s="548"/>
      <c r="AI217" s="549"/>
      <c r="AJ217" s="549"/>
      <c r="AK217" s="550"/>
      <c r="AL217" s="548"/>
      <c r="AM217" s="549"/>
      <c r="AN217" s="549"/>
      <c r="AO217" s="550"/>
      <c r="AP217" s="548"/>
      <c r="AQ217" s="549"/>
      <c r="AR217" s="549"/>
      <c r="AS217" s="550"/>
      <c r="AT217" s="8"/>
    </row>
    <row r="218" spans="1:46" hidden="1">
      <c r="A218" s="574" t="s">
        <v>315</v>
      </c>
      <c r="B218" s="575"/>
      <c r="C218" s="575"/>
      <c r="D218" s="575"/>
      <c r="E218" s="575"/>
      <c r="F218" s="575"/>
      <c r="G218" s="575"/>
      <c r="H218" s="575"/>
      <c r="I218" s="576"/>
      <c r="J218" s="548"/>
      <c r="K218" s="549"/>
      <c r="L218" s="550"/>
      <c r="M218" s="548">
        <v>830</v>
      </c>
      <c r="N218" s="549"/>
      <c r="O218" s="550"/>
      <c r="P218" s="548">
        <f t="shared" si="5"/>
        <v>0</v>
      </c>
      <c r="Q218" s="549"/>
      <c r="R218" s="549"/>
      <c r="S218" s="549"/>
      <c r="T218" s="550"/>
      <c r="U218" s="548">
        <f>U219</f>
        <v>0</v>
      </c>
      <c r="V218" s="549"/>
      <c r="W218" s="549"/>
      <c r="X218" s="549"/>
      <c r="Y218" s="550"/>
      <c r="Z218" s="548">
        <f>Z219</f>
        <v>0</v>
      </c>
      <c r="AA218" s="549"/>
      <c r="AB218" s="549"/>
      <c r="AC218" s="550"/>
      <c r="AD218" s="548">
        <f>AD219</f>
        <v>0</v>
      </c>
      <c r="AE218" s="549"/>
      <c r="AF218" s="549"/>
      <c r="AG218" s="550"/>
      <c r="AH218" s="548">
        <f>AH219</f>
        <v>0</v>
      </c>
      <c r="AI218" s="549"/>
      <c r="AJ218" s="549"/>
      <c r="AK218" s="550"/>
      <c r="AL218" s="548">
        <f>AL219</f>
        <v>0</v>
      </c>
      <c r="AM218" s="549"/>
      <c r="AN218" s="549"/>
      <c r="AO218" s="550"/>
      <c r="AP218" s="548">
        <f>AP219</f>
        <v>0</v>
      </c>
      <c r="AQ218" s="549"/>
      <c r="AR218" s="549"/>
      <c r="AS218" s="550"/>
      <c r="AT218" s="8"/>
    </row>
    <row r="219" spans="1:46" hidden="1">
      <c r="A219" s="569" t="s">
        <v>316</v>
      </c>
      <c r="B219" s="570"/>
      <c r="C219" s="570"/>
      <c r="D219" s="570"/>
      <c r="E219" s="570"/>
      <c r="F219" s="570"/>
      <c r="G219" s="570"/>
      <c r="H219" s="570"/>
      <c r="I219" s="571"/>
      <c r="J219" s="557"/>
      <c r="K219" s="558"/>
      <c r="L219" s="559"/>
      <c r="M219" s="557">
        <v>831</v>
      </c>
      <c r="N219" s="558"/>
      <c r="O219" s="559"/>
      <c r="P219" s="557">
        <f t="shared" si="5"/>
        <v>0</v>
      </c>
      <c r="Q219" s="558"/>
      <c r="R219" s="558"/>
      <c r="S219" s="558"/>
      <c r="T219" s="559"/>
      <c r="U219" s="657"/>
      <c r="V219" s="602"/>
      <c r="W219" s="602"/>
      <c r="X219" s="602"/>
      <c r="Y219" s="603"/>
      <c r="Z219" s="557"/>
      <c r="AA219" s="558"/>
      <c r="AB219" s="558"/>
      <c r="AC219" s="559"/>
      <c r="AD219" s="557"/>
      <c r="AE219" s="558"/>
      <c r="AF219" s="558"/>
      <c r="AG219" s="559"/>
      <c r="AH219" s="557"/>
      <c r="AI219" s="558"/>
      <c r="AJ219" s="558"/>
      <c r="AK219" s="559"/>
      <c r="AL219" s="557"/>
      <c r="AM219" s="558"/>
      <c r="AN219" s="558"/>
      <c r="AO219" s="559"/>
      <c r="AP219" s="557"/>
      <c r="AQ219" s="558"/>
      <c r="AR219" s="558"/>
      <c r="AS219" s="559"/>
      <c r="AT219" s="8"/>
    </row>
    <row r="220" spans="1:46" ht="114" hidden="1" customHeight="1">
      <c r="A220" s="563" t="s">
        <v>317</v>
      </c>
      <c r="B220" s="564"/>
      <c r="C220" s="564"/>
      <c r="D220" s="564"/>
      <c r="E220" s="564"/>
      <c r="F220" s="564"/>
      <c r="G220" s="564"/>
      <c r="H220" s="564"/>
      <c r="I220" s="565"/>
      <c r="J220" s="560"/>
      <c r="K220" s="561"/>
      <c r="L220" s="562"/>
      <c r="M220" s="560"/>
      <c r="N220" s="561"/>
      <c r="O220" s="562"/>
      <c r="P220" s="560">
        <f t="shared" si="5"/>
        <v>0</v>
      </c>
      <c r="Q220" s="561"/>
      <c r="R220" s="561"/>
      <c r="S220" s="561"/>
      <c r="T220" s="562"/>
      <c r="U220" s="658"/>
      <c r="V220" s="604"/>
      <c r="W220" s="604"/>
      <c r="X220" s="604"/>
      <c r="Y220" s="605"/>
      <c r="Z220" s="560"/>
      <c r="AA220" s="561"/>
      <c r="AB220" s="561"/>
      <c r="AC220" s="562"/>
      <c r="AD220" s="560"/>
      <c r="AE220" s="561"/>
      <c r="AF220" s="561"/>
      <c r="AG220" s="562"/>
      <c r="AH220" s="560"/>
      <c r="AI220" s="561"/>
      <c r="AJ220" s="561"/>
      <c r="AK220" s="562"/>
      <c r="AL220" s="560"/>
      <c r="AM220" s="561"/>
      <c r="AN220" s="561"/>
      <c r="AO220" s="562"/>
      <c r="AP220" s="560"/>
      <c r="AQ220" s="561"/>
      <c r="AR220" s="561"/>
      <c r="AS220" s="562"/>
      <c r="AT220" s="8"/>
    </row>
    <row r="221" spans="1:46" ht="27" hidden="1" customHeight="1">
      <c r="A221" s="574" t="s">
        <v>318</v>
      </c>
      <c r="B221" s="575"/>
      <c r="C221" s="575"/>
      <c r="D221" s="575"/>
      <c r="E221" s="575"/>
      <c r="F221" s="575"/>
      <c r="G221" s="575"/>
      <c r="H221" s="575"/>
      <c r="I221" s="576"/>
      <c r="J221" s="548">
        <v>230</v>
      </c>
      <c r="K221" s="549"/>
      <c r="L221" s="550"/>
      <c r="M221" s="548">
        <v>850</v>
      </c>
      <c r="N221" s="549"/>
      <c r="O221" s="550"/>
      <c r="P221" s="548">
        <f t="shared" si="5"/>
        <v>0</v>
      </c>
      <c r="Q221" s="549"/>
      <c r="R221" s="549"/>
      <c r="S221" s="549"/>
      <c r="T221" s="550"/>
      <c r="U221" s="548">
        <f>SUM(U222:Y225)</f>
        <v>0</v>
      </c>
      <c r="V221" s="549"/>
      <c r="W221" s="549"/>
      <c r="X221" s="549"/>
      <c r="Y221" s="550"/>
      <c r="Z221" s="548">
        <f>SUM(Z222:AC225)</f>
        <v>0</v>
      </c>
      <c r="AA221" s="549"/>
      <c r="AB221" s="549"/>
      <c r="AC221" s="550"/>
      <c r="AD221" s="548">
        <f>SUM(AD222:AG225)</f>
        <v>0</v>
      </c>
      <c r="AE221" s="549"/>
      <c r="AF221" s="549"/>
      <c r="AG221" s="550"/>
      <c r="AH221" s="548">
        <f>SUM(AH222:AK225)</f>
        <v>0</v>
      </c>
      <c r="AI221" s="549"/>
      <c r="AJ221" s="549"/>
      <c r="AK221" s="550"/>
      <c r="AL221" s="548">
        <f>SUM(AL222:AO225)</f>
        <v>0</v>
      </c>
      <c r="AM221" s="549"/>
      <c r="AN221" s="549"/>
      <c r="AO221" s="550"/>
      <c r="AP221" s="548">
        <f>SUM(AP222:AS225)</f>
        <v>0</v>
      </c>
      <c r="AQ221" s="549"/>
      <c r="AR221" s="549"/>
      <c r="AS221" s="550"/>
      <c r="AT221" s="8"/>
    </row>
    <row r="222" spans="1:46" hidden="1">
      <c r="A222" s="569" t="s">
        <v>316</v>
      </c>
      <c r="B222" s="570"/>
      <c r="C222" s="570"/>
      <c r="D222" s="570"/>
      <c r="E222" s="570"/>
      <c r="F222" s="570"/>
      <c r="G222" s="570"/>
      <c r="H222" s="570"/>
      <c r="I222" s="571"/>
      <c r="J222" s="557"/>
      <c r="K222" s="558"/>
      <c r="L222" s="559"/>
      <c r="M222" s="557">
        <v>851</v>
      </c>
      <c r="N222" s="558"/>
      <c r="O222" s="559"/>
      <c r="P222" s="557">
        <f t="shared" si="5"/>
        <v>0</v>
      </c>
      <c r="Q222" s="558"/>
      <c r="R222" s="558"/>
      <c r="S222" s="558"/>
      <c r="T222" s="559"/>
      <c r="U222" s="657"/>
      <c r="V222" s="602"/>
      <c r="W222" s="602"/>
      <c r="X222" s="602"/>
      <c r="Y222" s="603"/>
      <c r="Z222" s="557"/>
      <c r="AA222" s="558"/>
      <c r="AB222" s="558"/>
      <c r="AC222" s="559"/>
      <c r="AD222" s="557"/>
      <c r="AE222" s="558"/>
      <c r="AF222" s="558"/>
      <c r="AG222" s="559"/>
      <c r="AH222" s="557"/>
      <c r="AI222" s="558"/>
      <c r="AJ222" s="558"/>
      <c r="AK222" s="559"/>
      <c r="AL222" s="557"/>
      <c r="AM222" s="558"/>
      <c r="AN222" s="558"/>
      <c r="AO222" s="559"/>
      <c r="AP222" s="557"/>
      <c r="AQ222" s="558"/>
      <c r="AR222" s="558"/>
      <c r="AS222" s="559"/>
      <c r="AT222" s="8"/>
    </row>
    <row r="223" spans="1:46" ht="25.5" hidden="1" customHeight="1">
      <c r="A223" s="563" t="s">
        <v>319</v>
      </c>
      <c r="B223" s="564"/>
      <c r="C223" s="564"/>
      <c r="D223" s="564"/>
      <c r="E223" s="564"/>
      <c r="F223" s="564"/>
      <c r="G223" s="564"/>
      <c r="H223" s="564"/>
      <c r="I223" s="565"/>
      <c r="J223" s="560"/>
      <c r="K223" s="561"/>
      <c r="L223" s="562"/>
      <c r="M223" s="560"/>
      <c r="N223" s="561"/>
      <c r="O223" s="562"/>
      <c r="P223" s="560">
        <f t="shared" si="5"/>
        <v>0</v>
      </c>
      <c r="Q223" s="561"/>
      <c r="R223" s="561"/>
      <c r="S223" s="561"/>
      <c r="T223" s="562"/>
      <c r="U223" s="658"/>
      <c r="V223" s="604"/>
      <c r="W223" s="604"/>
      <c r="X223" s="604"/>
      <c r="Y223" s="605"/>
      <c r="Z223" s="560"/>
      <c r="AA223" s="561"/>
      <c r="AB223" s="561"/>
      <c r="AC223" s="562"/>
      <c r="AD223" s="560"/>
      <c r="AE223" s="561"/>
      <c r="AF223" s="561"/>
      <c r="AG223" s="562"/>
      <c r="AH223" s="560"/>
      <c r="AI223" s="561"/>
      <c r="AJ223" s="561"/>
      <c r="AK223" s="562"/>
      <c r="AL223" s="560"/>
      <c r="AM223" s="561"/>
      <c r="AN223" s="561"/>
      <c r="AO223" s="562"/>
      <c r="AP223" s="560"/>
      <c r="AQ223" s="561"/>
      <c r="AR223" s="561"/>
      <c r="AS223" s="562"/>
      <c r="AT223" s="8"/>
    </row>
    <row r="224" spans="1:46" hidden="1">
      <c r="A224" s="574" t="s">
        <v>320</v>
      </c>
      <c r="B224" s="575"/>
      <c r="C224" s="575"/>
      <c r="D224" s="575"/>
      <c r="E224" s="575"/>
      <c r="F224" s="575"/>
      <c r="G224" s="575"/>
      <c r="H224" s="575"/>
      <c r="I224" s="576"/>
      <c r="J224" s="548"/>
      <c r="K224" s="549"/>
      <c r="L224" s="550"/>
      <c r="M224" s="548">
        <v>852</v>
      </c>
      <c r="N224" s="549"/>
      <c r="O224" s="550"/>
      <c r="P224" s="548">
        <f t="shared" si="5"/>
        <v>0</v>
      </c>
      <c r="Q224" s="549"/>
      <c r="R224" s="549"/>
      <c r="S224" s="549"/>
      <c r="T224" s="550"/>
      <c r="U224" s="566"/>
      <c r="V224" s="668"/>
      <c r="W224" s="668"/>
      <c r="X224" s="668"/>
      <c r="Y224" s="669"/>
      <c r="Z224" s="548"/>
      <c r="AA224" s="549"/>
      <c r="AB224" s="549"/>
      <c r="AC224" s="550"/>
      <c r="AD224" s="548"/>
      <c r="AE224" s="549"/>
      <c r="AF224" s="549"/>
      <c r="AG224" s="550"/>
      <c r="AH224" s="548"/>
      <c r="AI224" s="549"/>
      <c r="AJ224" s="549"/>
      <c r="AK224" s="550"/>
      <c r="AL224" s="548"/>
      <c r="AM224" s="549"/>
      <c r="AN224" s="549"/>
      <c r="AO224" s="550"/>
      <c r="AP224" s="548"/>
      <c r="AQ224" s="549"/>
      <c r="AR224" s="549"/>
      <c r="AS224" s="550"/>
      <c r="AT224" s="8"/>
    </row>
    <row r="225" spans="1:48" ht="12.75" hidden="1" customHeight="1">
      <c r="A225" s="574" t="s">
        <v>321</v>
      </c>
      <c r="B225" s="575"/>
      <c r="C225" s="575"/>
      <c r="D225" s="575"/>
      <c r="E225" s="575"/>
      <c r="F225" s="575"/>
      <c r="G225" s="575"/>
      <c r="H225" s="575"/>
      <c r="I225" s="576"/>
      <c r="J225" s="548"/>
      <c r="K225" s="549"/>
      <c r="L225" s="550"/>
      <c r="M225" s="548">
        <v>853</v>
      </c>
      <c r="N225" s="549"/>
      <c r="O225" s="550"/>
      <c r="P225" s="548">
        <f t="shared" si="5"/>
        <v>0</v>
      </c>
      <c r="Q225" s="549"/>
      <c r="R225" s="549"/>
      <c r="S225" s="549"/>
      <c r="T225" s="550"/>
      <c r="U225" s="566"/>
      <c r="V225" s="668"/>
      <c r="W225" s="668"/>
      <c r="X225" s="668"/>
      <c r="Y225" s="669"/>
      <c r="Z225" s="548"/>
      <c r="AA225" s="549"/>
      <c r="AB225" s="549"/>
      <c r="AC225" s="550"/>
      <c r="AD225" s="548"/>
      <c r="AE225" s="549"/>
      <c r="AF225" s="549"/>
      <c r="AG225" s="550"/>
      <c r="AH225" s="548"/>
      <c r="AI225" s="549"/>
      <c r="AJ225" s="549"/>
      <c r="AK225" s="550"/>
      <c r="AL225" s="548"/>
      <c r="AM225" s="549"/>
      <c r="AN225" s="549"/>
      <c r="AO225" s="550"/>
      <c r="AP225" s="548"/>
      <c r="AQ225" s="549"/>
      <c r="AR225" s="549"/>
      <c r="AS225" s="550"/>
      <c r="AT225" s="8"/>
    </row>
    <row r="226" spans="1:48" ht="25.5" hidden="1" customHeight="1">
      <c r="A226" s="574" t="s">
        <v>322</v>
      </c>
      <c r="B226" s="575"/>
      <c r="C226" s="575"/>
      <c r="D226" s="575"/>
      <c r="E226" s="575"/>
      <c r="F226" s="575"/>
      <c r="G226" s="575"/>
      <c r="H226" s="575"/>
      <c r="I226" s="576"/>
      <c r="J226" s="548">
        <v>260</v>
      </c>
      <c r="K226" s="549"/>
      <c r="L226" s="550"/>
      <c r="M226" s="548" t="s">
        <v>49</v>
      </c>
      <c r="N226" s="549"/>
      <c r="O226" s="550"/>
      <c r="P226" s="548">
        <f t="shared" si="5"/>
        <v>0</v>
      </c>
      <c r="Q226" s="549"/>
      <c r="R226" s="549"/>
      <c r="S226" s="549"/>
      <c r="T226" s="550"/>
      <c r="U226" s="548">
        <f>U227</f>
        <v>0</v>
      </c>
      <c r="V226" s="549"/>
      <c r="W226" s="549"/>
      <c r="X226" s="549"/>
      <c r="Y226" s="550"/>
      <c r="Z226" s="548">
        <f>Z227</f>
        <v>0</v>
      </c>
      <c r="AA226" s="549"/>
      <c r="AB226" s="549"/>
      <c r="AC226" s="550"/>
      <c r="AD226" s="548">
        <f>AD227</f>
        <v>0</v>
      </c>
      <c r="AE226" s="549"/>
      <c r="AF226" s="549"/>
      <c r="AG226" s="550"/>
      <c r="AH226" s="548">
        <f>AH227</f>
        <v>0</v>
      </c>
      <c r="AI226" s="549"/>
      <c r="AJ226" s="549"/>
      <c r="AK226" s="550"/>
      <c r="AL226" s="548">
        <f>AL227</f>
        <v>0</v>
      </c>
      <c r="AM226" s="549"/>
      <c r="AN226" s="549"/>
      <c r="AO226" s="550"/>
      <c r="AP226" s="548">
        <f>AP227</f>
        <v>0</v>
      </c>
      <c r="AQ226" s="549"/>
      <c r="AR226" s="549"/>
      <c r="AS226" s="550"/>
      <c r="AT226" s="8"/>
    </row>
    <row r="227" spans="1:48" hidden="1">
      <c r="A227" s="569" t="s">
        <v>316</v>
      </c>
      <c r="B227" s="570"/>
      <c r="C227" s="570"/>
      <c r="D227" s="570"/>
      <c r="E227" s="570"/>
      <c r="F227" s="570"/>
      <c r="G227" s="570"/>
      <c r="H227" s="570"/>
      <c r="I227" s="571"/>
      <c r="J227" s="557"/>
      <c r="K227" s="558"/>
      <c r="L227" s="559"/>
      <c r="M227" s="557">
        <v>244</v>
      </c>
      <c r="N227" s="558"/>
      <c r="O227" s="559"/>
      <c r="P227" s="557">
        <f t="shared" si="5"/>
        <v>0</v>
      </c>
      <c r="Q227" s="558"/>
      <c r="R227" s="558"/>
      <c r="S227" s="558"/>
      <c r="T227" s="559"/>
      <c r="U227" s="657"/>
      <c r="V227" s="602"/>
      <c r="W227" s="602"/>
      <c r="X227" s="602"/>
      <c r="Y227" s="603"/>
      <c r="Z227" s="557"/>
      <c r="AA227" s="558"/>
      <c r="AB227" s="558"/>
      <c r="AC227" s="559"/>
      <c r="AD227" s="557"/>
      <c r="AE227" s="558"/>
      <c r="AF227" s="558"/>
      <c r="AG227" s="559"/>
      <c r="AH227" s="557"/>
      <c r="AI227" s="558"/>
      <c r="AJ227" s="558"/>
      <c r="AK227" s="559"/>
      <c r="AL227" s="557"/>
      <c r="AM227" s="558"/>
      <c r="AN227" s="558"/>
      <c r="AO227" s="559"/>
      <c r="AP227" s="557"/>
      <c r="AQ227" s="558"/>
      <c r="AR227" s="558"/>
      <c r="AS227" s="559"/>
      <c r="AT227" s="8"/>
    </row>
    <row r="228" spans="1:48" ht="38.25" hidden="1" customHeight="1">
      <c r="A228" s="563" t="s">
        <v>323</v>
      </c>
      <c r="B228" s="564"/>
      <c r="C228" s="564"/>
      <c r="D228" s="564"/>
      <c r="E228" s="564"/>
      <c r="F228" s="564"/>
      <c r="G228" s="564"/>
      <c r="H228" s="564"/>
      <c r="I228" s="565"/>
      <c r="J228" s="560"/>
      <c r="K228" s="561"/>
      <c r="L228" s="562"/>
      <c r="M228" s="560"/>
      <c r="N228" s="561"/>
      <c r="O228" s="562"/>
      <c r="P228" s="560">
        <f t="shared" si="5"/>
        <v>0</v>
      </c>
      <c r="Q228" s="561"/>
      <c r="R228" s="561"/>
      <c r="S228" s="561"/>
      <c r="T228" s="562"/>
      <c r="U228" s="658"/>
      <c r="V228" s="604"/>
      <c r="W228" s="604"/>
      <c r="X228" s="604"/>
      <c r="Y228" s="605"/>
      <c r="Z228" s="560"/>
      <c r="AA228" s="561"/>
      <c r="AB228" s="561"/>
      <c r="AC228" s="562"/>
      <c r="AD228" s="560"/>
      <c r="AE228" s="561"/>
      <c r="AF228" s="561"/>
      <c r="AG228" s="562"/>
      <c r="AH228" s="560"/>
      <c r="AI228" s="561"/>
      <c r="AJ228" s="561"/>
      <c r="AK228" s="562"/>
      <c r="AL228" s="560"/>
      <c r="AM228" s="561"/>
      <c r="AN228" s="561"/>
      <c r="AO228" s="562"/>
      <c r="AP228" s="560"/>
      <c r="AQ228" s="561"/>
      <c r="AR228" s="561"/>
      <c r="AS228" s="562"/>
      <c r="AT228" s="8"/>
    </row>
    <row r="229" spans="1:48" s="10" customFormat="1" hidden="1">
      <c r="A229" s="551" t="s">
        <v>51</v>
      </c>
      <c r="B229" s="552"/>
      <c r="C229" s="552"/>
      <c r="D229" s="552"/>
      <c r="E229" s="552"/>
      <c r="F229" s="552"/>
      <c r="G229" s="552"/>
      <c r="H229" s="552"/>
      <c r="I229" s="553"/>
      <c r="J229" s="548">
        <v>500</v>
      </c>
      <c r="K229" s="549"/>
      <c r="L229" s="550"/>
      <c r="M229" s="548" t="s">
        <v>49</v>
      </c>
      <c r="N229" s="549"/>
      <c r="O229" s="550"/>
      <c r="P229" s="548">
        <f t="shared" si="5"/>
        <v>-20399.39</v>
      </c>
      <c r="Q229" s="549"/>
      <c r="R229" s="549"/>
      <c r="S229" s="549"/>
      <c r="T229" s="550"/>
      <c r="U229" s="566">
        <f>U181</f>
        <v>0</v>
      </c>
      <c r="V229" s="668"/>
      <c r="W229" s="668"/>
      <c r="X229" s="668"/>
      <c r="Y229" s="669"/>
      <c r="Z229" s="548">
        <f>Z181</f>
        <v>-20399.39</v>
      </c>
      <c r="AA229" s="549"/>
      <c r="AB229" s="549"/>
      <c r="AC229" s="550"/>
      <c r="AD229" s="548">
        <f>AD181</f>
        <v>0</v>
      </c>
      <c r="AE229" s="549"/>
      <c r="AF229" s="549"/>
      <c r="AG229" s="550"/>
      <c r="AH229" s="548">
        <f>AH181</f>
        <v>0</v>
      </c>
      <c r="AI229" s="549"/>
      <c r="AJ229" s="549"/>
      <c r="AK229" s="550"/>
      <c r="AL229" s="548">
        <f>AL181</f>
        <v>0</v>
      </c>
      <c r="AM229" s="549"/>
      <c r="AN229" s="549"/>
      <c r="AO229" s="550"/>
      <c r="AP229" s="548">
        <f>AP181</f>
        <v>0</v>
      </c>
      <c r="AQ229" s="549"/>
      <c r="AR229" s="549"/>
      <c r="AS229" s="550"/>
      <c r="AT229" s="9"/>
      <c r="AU229" s="199"/>
    </row>
    <row r="230" spans="1:48" hidden="1">
      <c r="A230" s="551" t="s">
        <v>52</v>
      </c>
      <c r="B230" s="552"/>
      <c r="C230" s="552"/>
      <c r="D230" s="552"/>
      <c r="E230" s="552"/>
      <c r="F230" s="552"/>
      <c r="G230" s="552"/>
      <c r="H230" s="552"/>
      <c r="I230" s="553"/>
      <c r="J230" s="548">
        <v>600</v>
      </c>
      <c r="K230" s="549"/>
      <c r="L230" s="550"/>
      <c r="M230" s="548" t="s">
        <v>49</v>
      </c>
      <c r="N230" s="549"/>
      <c r="O230" s="550"/>
      <c r="P230" s="548">
        <f>SUM(U230:AS230)</f>
        <v>-20399.39</v>
      </c>
      <c r="Q230" s="549"/>
      <c r="R230" s="549"/>
      <c r="S230" s="549"/>
      <c r="T230" s="550"/>
      <c r="U230" s="548">
        <f>U229+U188-U203</f>
        <v>0</v>
      </c>
      <c r="V230" s="549"/>
      <c r="W230" s="549"/>
      <c r="X230" s="549"/>
      <c r="Y230" s="550"/>
      <c r="Z230" s="548">
        <f>Z229+Z188-Z203</f>
        <v>-20399.39</v>
      </c>
      <c r="AA230" s="549"/>
      <c r="AB230" s="549"/>
      <c r="AC230" s="550"/>
      <c r="AD230" s="548">
        <f>AD229+AD188-AD203</f>
        <v>0</v>
      </c>
      <c r="AE230" s="549"/>
      <c r="AF230" s="549"/>
      <c r="AG230" s="550"/>
      <c r="AH230" s="548">
        <f>AH229+AH188-AH203</f>
        <v>0</v>
      </c>
      <c r="AI230" s="549"/>
      <c r="AJ230" s="549"/>
      <c r="AK230" s="550"/>
      <c r="AL230" s="548">
        <f>AL229+AL188-AL203</f>
        <v>0</v>
      </c>
      <c r="AM230" s="549"/>
      <c r="AN230" s="549"/>
      <c r="AO230" s="550"/>
      <c r="AP230" s="548">
        <f>AP229+AP188-AP203</f>
        <v>0</v>
      </c>
      <c r="AQ230" s="549"/>
      <c r="AR230" s="549"/>
      <c r="AS230" s="550"/>
      <c r="AT230" s="8"/>
    </row>
    <row r="231" spans="1:48" ht="12.75" hidden="1" customHeight="1">
      <c r="A231" s="178"/>
      <c r="B231" s="178"/>
      <c r="C231" s="178"/>
      <c r="D231" s="178"/>
      <c r="E231" s="178"/>
      <c r="F231" s="178"/>
      <c r="G231" s="178"/>
      <c r="H231" s="178"/>
      <c r="I231" s="178"/>
      <c r="J231" s="226"/>
      <c r="K231" s="226"/>
      <c r="L231" s="226"/>
      <c r="M231" s="179"/>
      <c r="N231" s="179"/>
      <c r="O231" s="179"/>
      <c r="P231" s="179"/>
      <c r="Q231" s="179"/>
      <c r="R231" s="179"/>
      <c r="S231" s="179"/>
      <c r="T231" s="179"/>
      <c r="U231" s="179"/>
      <c r="V231" s="179"/>
      <c r="W231" s="179"/>
      <c r="X231" s="179"/>
      <c r="Y231" s="179"/>
      <c r="Z231" s="179"/>
      <c r="AA231" s="179"/>
      <c r="AB231" s="179"/>
      <c r="AC231" s="179"/>
      <c r="AD231" s="179"/>
      <c r="AE231" s="179"/>
      <c r="AF231" s="179"/>
      <c r="AG231" s="179"/>
      <c r="AH231" s="179"/>
      <c r="AI231" s="179"/>
      <c r="AJ231" s="179"/>
      <c r="AK231" s="179"/>
      <c r="AL231" s="179"/>
      <c r="AM231" s="179"/>
      <c r="AN231" s="179"/>
      <c r="AO231" s="179"/>
      <c r="AP231" s="179"/>
      <c r="AQ231" s="179"/>
      <c r="AR231" s="179"/>
      <c r="AS231" s="179"/>
      <c r="AT231" s="8"/>
    </row>
    <row r="232" spans="1:48">
      <c r="AN232" s="715" t="s">
        <v>334</v>
      </c>
      <c r="AO232" s="715"/>
      <c r="AP232" s="715"/>
      <c r="AQ232" s="715"/>
      <c r="AR232" s="715"/>
      <c r="AS232" s="715"/>
      <c r="AT232" s="3" t="s">
        <v>400</v>
      </c>
    </row>
    <row r="233" spans="1:48" s="5" customFormat="1" ht="13.15" customHeight="1">
      <c r="A233" s="517" t="s">
        <v>57</v>
      </c>
      <c r="B233" s="517"/>
      <c r="C233" s="517"/>
      <c r="D233" s="517"/>
      <c r="E233" s="517"/>
      <c r="F233" s="517"/>
      <c r="G233" s="517"/>
      <c r="H233" s="517"/>
      <c r="I233" s="517"/>
      <c r="J233" s="517"/>
      <c r="K233" s="517"/>
      <c r="L233" s="517"/>
      <c r="M233" s="517"/>
      <c r="N233" s="517"/>
      <c r="O233" s="517"/>
      <c r="P233" s="517"/>
      <c r="Q233" s="517"/>
      <c r="R233" s="517"/>
      <c r="S233" s="517"/>
      <c r="T233" s="517"/>
      <c r="U233" s="517"/>
      <c r="V233" s="517"/>
      <c r="W233" s="517"/>
      <c r="X233" s="517"/>
      <c r="Y233" s="517"/>
      <c r="Z233" s="517"/>
      <c r="AA233" s="517"/>
      <c r="AB233" s="517"/>
      <c r="AC233" s="517"/>
      <c r="AD233" s="517"/>
      <c r="AE233" s="517"/>
      <c r="AF233" s="517"/>
      <c r="AG233" s="517"/>
      <c r="AH233" s="517"/>
      <c r="AI233" s="517"/>
      <c r="AJ233" s="517"/>
      <c r="AK233" s="517"/>
      <c r="AL233" s="517"/>
      <c r="AM233" s="517"/>
      <c r="AN233" s="517"/>
      <c r="AO233" s="517"/>
      <c r="AP233" s="517"/>
      <c r="AQ233" s="517"/>
      <c r="AR233" s="517"/>
      <c r="AS233" s="517"/>
      <c r="AT233" s="196">
        <f>'ПФХД стр.2'!P124-V242</f>
        <v>0</v>
      </c>
      <c r="AU233" s="5">
        <v>2017</v>
      </c>
      <c r="AV233" s="196"/>
    </row>
    <row r="234" spans="1:48" s="5" customFormat="1" ht="13.15" customHeight="1">
      <c r="A234" s="517" t="s">
        <v>339</v>
      </c>
      <c r="B234" s="517"/>
      <c r="C234" s="517"/>
      <c r="D234" s="517"/>
      <c r="E234" s="517"/>
      <c r="F234" s="517"/>
      <c r="G234" s="517"/>
      <c r="H234" s="517"/>
      <c r="I234" s="517"/>
      <c r="J234" s="517"/>
      <c r="K234" s="517"/>
      <c r="L234" s="517"/>
      <c r="M234" s="517"/>
      <c r="N234" s="517"/>
      <c r="O234" s="517"/>
      <c r="P234" s="517"/>
      <c r="Q234" s="517"/>
      <c r="R234" s="517"/>
      <c r="S234" s="517"/>
      <c r="T234" s="517"/>
      <c r="U234" s="517"/>
      <c r="V234" s="517"/>
      <c r="W234" s="517"/>
      <c r="X234" s="517"/>
      <c r="Y234" s="517"/>
      <c r="Z234" s="517"/>
      <c r="AA234" s="517"/>
      <c r="AB234" s="517"/>
      <c r="AC234" s="517"/>
      <c r="AD234" s="517"/>
      <c r="AE234" s="517"/>
      <c r="AF234" s="517"/>
      <c r="AG234" s="517"/>
      <c r="AH234" s="517"/>
      <c r="AI234" s="517"/>
      <c r="AJ234" s="517"/>
      <c r="AK234" s="517"/>
      <c r="AL234" s="517"/>
      <c r="AM234" s="517"/>
      <c r="AN234" s="517"/>
      <c r="AO234" s="517"/>
      <c r="AP234" s="517"/>
      <c r="AQ234" s="517"/>
      <c r="AR234" s="517"/>
      <c r="AS234" s="517"/>
      <c r="AT234" s="196">
        <f>'ПФХД стр.3'!P173-Z242</f>
        <v>0</v>
      </c>
      <c r="AU234" s="5">
        <v>2018</v>
      </c>
      <c r="AV234" s="196"/>
    </row>
    <row r="235" spans="1:48" s="5" customFormat="1" ht="13.15" customHeight="1">
      <c r="A235" s="517" t="s">
        <v>402</v>
      </c>
      <c r="B235" s="517"/>
      <c r="C235" s="517"/>
      <c r="D235" s="517"/>
      <c r="E235" s="517"/>
      <c r="F235" s="517"/>
      <c r="G235" s="517"/>
      <c r="H235" s="517"/>
      <c r="I235" s="517"/>
      <c r="J235" s="517"/>
      <c r="K235" s="517"/>
      <c r="L235" s="517"/>
      <c r="M235" s="517"/>
      <c r="N235" s="517"/>
      <c r="O235" s="517"/>
      <c r="P235" s="517"/>
      <c r="Q235" s="517"/>
      <c r="R235" s="517"/>
      <c r="S235" s="517"/>
      <c r="T235" s="517"/>
      <c r="U235" s="517"/>
      <c r="V235" s="517"/>
      <c r="W235" s="517"/>
      <c r="X235" s="517"/>
      <c r="Y235" s="517"/>
      <c r="Z235" s="517"/>
      <c r="AA235" s="517"/>
      <c r="AB235" s="517"/>
      <c r="AC235" s="517"/>
      <c r="AD235" s="517"/>
      <c r="AE235" s="517"/>
      <c r="AF235" s="517"/>
      <c r="AG235" s="517"/>
      <c r="AH235" s="517"/>
      <c r="AI235" s="517"/>
      <c r="AJ235" s="517"/>
      <c r="AK235" s="517"/>
      <c r="AL235" s="517"/>
      <c r="AM235" s="517"/>
      <c r="AN235" s="517"/>
      <c r="AO235" s="517"/>
      <c r="AP235" s="517"/>
      <c r="AQ235" s="517"/>
      <c r="AR235" s="517"/>
      <c r="AS235" s="517"/>
      <c r="AT235" s="196">
        <f>'ПФХД стр.4'!P222-'ПФХД стр.5'!AD242</f>
        <v>0</v>
      </c>
      <c r="AU235" s="5">
        <v>2019</v>
      </c>
      <c r="AV235" s="196"/>
    </row>
    <row r="236" spans="1:48" s="5" customFormat="1" ht="13.15" customHeight="1">
      <c r="I236" s="186"/>
      <c r="J236" s="227"/>
      <c r="K236" s="227"/>
      <c r="L236" s="227"/>
      <c r="M236" s="227"/>
      <c r="N236" s="227"/>
      <c r="O236" s="227"/>
      <c r="P236" s="227"/>
      <c r="Q236" s="227"/>
      <c r="R236" s="227"/>
      <c r="S236" s="227"/>
      <c r="T236" s="227"/>
      <c r="U236" s="227"/>
      <c r="V236" s="227"/>
      <c r="W236" s="227"/>
      <c r="X236" s="227"/>
      <c r="Y236" s="227"/>
      <c r="Z236" s="227"/>
      <c r="AA236" s="227"/>
      <c r="AB236" s="227"/>
      <c r="AC236" s="227"/>
      <c r="AD236" s="227"/>
      <c r="AE236" s="227"/>
      <c r="AF236" s="227"/>
      <c r="AG236" s="227"/>
      <c r="AH236" s="227"/>
      <c r="AI236" s="227"/>
      <c r="AJ236" s="227"/>
      <c r="AK236" s="227"/>
      <c r="AL236" s="227"/>
      <c r="AM236" s="227"/>
      <c r="AN236" s="227"/>
      <c r="AO236" s="227"/>
      <c r="AP236" s="227"/>
      <c r="AQ236" s="227"/>
      <c r="AR236" s="227"/>
      <c r="AS236" s="227"/>
      <c r="AT236" s="196"/>
      <c r="AU236" s="200"/>
      <c r="AV236" s="196"/>
    </row>
    <row r="237" spans="1:48" s="5" customFormat="1" ht="12.75" customHeight="1">
      <c r="A237" s="519" t="s">
        <v>23</v>
      </c>
      <c r="B237" s="519"/>
      <c r="C237" s="519"/>
      <c r="D237" s="519"/>
      <c r="E237" s="519" t="s">
        <v>40</v>
      </c>
      <c r="F237" s="519"/>
      <c r="G237" s="519" t="s">
        <v>58</v>
      </c>
      <c r="H237" s="519"/>
      <c r="I237" s="519"/>
      <c r="J237" s="709" t="s">
        <v>78</v>
      </c>
      <c r="K237" s="709"/>
      <c r="L237" s="709"/>
      <c r="M237" s="709"/>
      <c r="N237" s="709"/>
      <c r="O237" s="709"/>
      <c r="P237" s="709"/>
      <c r="Q237" s="709"/>
      <c r="R237" s="709"/>
      <c r="S237" s="709"/>
      <c r="T237" s="709"/>
      <c r="U237" s="709"/>
      <c r="V237" s="709"/>
      <c r="W237" s="709"/>
      <c r="X237" s="709"/>
      <c r="Y237" s="709"/>
      <c r="Z237" s="709"/>
      <c r="AA237" s="709"/>
      <c r="AB237" s="709"/>
      <c r="AC237" s="709"/>
      <c r="AD237" s="709"/>
      <c r="AE237" s="709"/>
      <c r="AF237" s="709"/>
      <c r="AG237" s="709"/>
      <c r="AH237" s="709"/>
      <c r="AI237" s="709"/>
      <c r="AJ237" s="709"/>
      <c r="AK237" s="709"/>
      <c r="AL237" s="709"/>
      <c r="AM237" s="709"/>
      <c r="AN237" s="709"/>
      <c r="AO237" s="709"/>
      <c r="AP237" s="709"/>
      <c r="AQ237" s="709"/>
      <c r="AR237" s="709"/>
      <c r="AS237" s="709"/>
      <c r="AU237" s="200"/>
    </row>
    <row r="238" spans="1:48" s="5" customFormat="1" ht="13.15" customHeight="1">
      <c r="A238" s="519"/>
      <c r="B238" s="519"/>
      <c r="C238" s="519"/>
      <c r="D238" s="519"/>
      <c r="E238" s="519"/>
      <c r="F238" s="519"/>
      <c r="G238" s="519"/>
      <c r="H238" s="519"/>
      <c r="I238" s="519"/>
      <c r="J238" s="709" t="s">
        <v>59</v>
      </c>
      <c r="K238" s="709"/>
      <c r="L238" s="709"/>
      <c r="M238" s="709"/>
      <c r="N238" s="709"/>
      <c r="O238" s="709"/>
      <c r="P238" s="709"/>
      <c r="Q238" s="709"/>
      <c r="R238" s="709"/>
      <c r="S238" s="709"/>
      <c r="T238" s="709"/>
      <c r="U238" s="709"/>
      <c r="V238" s="720" t="s">
        <v>28</v>
      </c>
      <c r="W238" s="720"/>
      <c r="X238" s="720"/>
      <c r="Y238" s="720"/>
      <c r="Z238" s="720"/>
      <c r="AA238" s="720"/>
      <c r="AB238" s="720"/>
      <c r="AC238" s="720"/>
      <c r="AD238" s="720"/>
      <c r="AE238" s="720"/>
      <c r="AF238" s="720"/>
      <c r="AG238" s="720"/>
      <c r="AH238" s="720"/>
      <c r="AI238" s="720"/>
      <c r="AJ238" s="720"/>
      <c r="AK238" s="720"/>
      <c r="AL238" s="720"/>
      <c r="AM238" s="720"/>
      <c r="AN238" s="720"/>
      <c r="AO238" s="720"/>
      <c r="AP238" s="720"/>
      <c r="AQ238" s="720"/>
      <c r="AR238" s="720"/>
      <c r="AS238" s="720"/>
      <c r="AU238" s="200"/>
    </row>
    <row r="239" spans="1:48" s="5" customFormat="1" ht="78.75" customHeight="1">
      <c r="A239" s="519"/>
      <c r="B239" s="519"/>
      <c r="C239" s="519"/>
      <c r="D239" s="519"/>
      <c r="E239" s="519"/>
      <c r="F239" s="519"/>
      <c r="G239" s="519"/>
      <c r="H239" s="519"/>
      <c r="I239" s="519"/>
      <c r="J239" s="709"/>
      <c r="K239" s="709"/>
      <c r="L239" s="709"/>
      <c r="M239" s="709"/>
      <c r="N239" s="709"/>
      <c r="O239" s="709"/>
      <c r="P239" s="709"/>
      <c r="Q239" s="709"/>
      <c r="R239" s="709"/>
      <c r="S239" s="709"/>
      <c r="T239" s="709"/>
      <c r="U239" s="709"/>
      <c r="V239" s="709" t="s">
        <v>60</v>
      </c>
      <c r="W239" s="709"/>
      <c r="X239" s="709"/>
      <c r="Y239" s="709"/>
      <c r="Z239" s="709"/>
      <c r="AA239" s="709"/>
      <c r="AB239" s="709"/>
      <c r="AC239" s="709"/>
      <c r="AD239" s="709"/>
      <c r="AE239" s="709"/>
      <c r="AF239" s="709"/>
      <c r="AG239" s="709"/>
      <c r="AH239" s="709" t="s">
        <v>61</v>
      </c>
      <c r="AI239" s="709"/>
      <c r="AJ239" s="709"/>
      <c r="AK239" s="709"/>
      <c r="AL239" s="709"/>
      <c r="AM239" s="709"/>
      <c r="AN239" s="709"/>
      <c r="AO239" s="709"/>
      <c r="AP239" s="709"/>
      <c r="AQ239" s="709"/>
      <c r="AR239" s="709"/>
      <c r="AS239" s="709"/>
      <c r="AU239" s="200"/>
    </row>
    <row r="240" spans="1:48" s="5" customFormat="1" ht="51" customHeight="1">
      <c r="A240" s="519"/>
      <c r="B240" s="519"/>
      <c r="C240" s="519"/>
      <c r="D240" s="519"/>
      <c r="E240" s="519"/>
      <c r="F240" s="519"/>
      <c r="G240" s="519"/>
      <c r="H240" s="519"/>
      <c r="I240" s="519"/>
      <c r="J240" s="709" t="s">
        <v>62</v>
      </c>
      <c r="K240" s="709"/>
      <c r="L240" s="709"/>
      <c r="M240" s="709"/>
      <c r="N240" s="709" t="s">
        <v>80</v>
      </c>
      <c r="O240" s="709"/>
      <c r="P240" s="709"/>
      <c r="Q240" s="709"/>
      <c r="R240" s="709" t="s">
        <v>81</v>
      </c>
      <c r="S240" s="709"/>
      <c r="T240" s="709"/>
      <c r="U240" s="709"/>
      <c r="V240" s="709" t="s">
        <v>62</v>
      </c>
      <c r="W240" s="709"/>
      <c r="X240" s="709"/>
      <c r="Y240" s="709"/>
      <c r="Z240" s="709" t="s">
        <v>80</v>
      </c>
      <c r="AA240" s="709"/>
      <c r="AB240" s="709"/>
      <c r="AC240" s="709"/>
      <c r="AD240" s="709" t="s">
        <v>81</v>
      </c>
      <c r="AE240" s="709"/>
      <c r="AF240" s="709"/>
      <c r="AG240" s="709"/>
      <c r="AH240" s="709" t="s">
        <v>62</v>
      </c>
      <c r="AI240" s="709"/>
      <c r="AJ240" s="709"/>
      <c r="AK240" s="709"/>
      <c r="AL240" s="709" t="s">
        <v>80</v>
      </c>
      <c r="AM240" s="709"/>
      <c r="AN240" s="709"/>
      <c r="AO240" s="709"/>
      <c r="AP240" s="709" t="s">
        <v>81</v>
      </c>
      <c r="AQ240" s="709"/>
      <c r="AR240" s="709"/>
      <c r="AS240" s="709"/>
      <c r="AU240" s="200"/>
    </row>
    <row r="241" spans="1:65" s="5" customFormat="1">
      <c r="A241" s="511">
        <v>1</v>
      </c>
      <c r="B241" s="511"/>
      <c r="C241" s="511"/>
      <c r="D241" s="511"/>
      <c r="E241" s="512">
        <v>2</v>
      </c>
      <c r="F241" s="512"/>
      <c r="G241" s="512">
        <v>3</v>
      </c>
      <c r="H241" s="512"/>
      <c r="I241" s="512"/>
      <c r="J241" s="713">
        <v>4</v>
      </c>
      <c r="K241" s="713"/>
      <c r="L241" s="713"/>
      <c r="M241" s="713"/>
      <c r="N241" s="713">
        <v>5</v>
      </c>
      <c r="O241" s="713"/>
      <c r="P241" s="713"/>
      <c r="Q241" s="713"/>
      <c r="R241" s="713">
        <v>6</v>
      </c>
      <c r="S241" s="713"/>
      <c r="T241" s="713"/>
      <c r="U241" s="713"/>
      <c r="V241" s="713">
        <v>7</v>
      </c>
      <c r="W241" s="713"/>
      <c r="X241" s="713"/>
      <c r="Y241" s="713"/>
      <c r="Z241" s="713">
        <v>8</v>
      </c>
      <c r="AA241" s="713"/>
      <c r="AB241" s="713"/>
      <c r="AC241" s="713"/>
      <c r="AD241" s="713">
        <v>9</v>
      </c>
      <c r="AE241" s="713"/>
      <c r="AF241" s="713"/>
      <c r="AG241" s="713"/>
      <c r="AH241" s="713">
        <v>10</v>
      </c>
      <c r="AI241" s="713"/>
      <c r="AJ241" s="713"/>
      <c r="AK241" s="713"/>
      <c r="AL241" s="717">
        <v>11</v>
      </c>
      <c r="AM241" s="717"/>
      <c r="AN241" s="717"/>
      <c r="AO241" s="717"/>
      <c r="AP241" s="717">
        <v>12</v>
      </c>
      <c r="AQ241" s="717"/>
      <c r="AR241" s="717"/>
      <c r="AS241" s="717"/>
      <c r="AT241" s="725" t="s">
        <v>387</v>
      </c>
      <c r="AU241" s="726"/>
      <c r="AV241" s="726"/>
      <c r="AW241" s="726"/>
      <c r="AX241" s="726"/>
      <c r="AY241" s="726"/>
      <c r="AZ241" s="726"/>
      <c r="BA241" s="726"/>
      <c r="BB241" s="727"/>
      <c r="BC241" s="725" t="s">
        <v>389</v>
      </c>
      <c r="BD241" s="726"/>
      <c r="BE241" s="726"/>
      <c r="BF241" s="726"/>
      <c r="BG241" s="727"/>
      <c r="BH241" s="725" t="s">
        <v>390</v>
      </c>
      <c r="BI241" s="726"/>
      <c r="BJ241" s="726"/>
      <c r="BK241" s="727"/>
    </row>
    <row r="242" spans="1:65" s="5" customFormat="1" ht="38.25" customHeight="1">
      <c r="A242" s="719" t="s">
        <v>63</v>
      </c>
      <c r="B242" s="719"/>
      <c r="C242" s="719"/>
      <c r="D242" s="719"/>
      <c r="E242" s="545" t="s">
        <v>64</v>
      </c>
      <c r="F242" s="545"/>
      <c r="G242" s="546" t="s">
        <v>49</v>
      </c>
      <c r="H242" s="546"/>
      <c r="I242" s="546"/>
      <c r="J242" s="578">
        <f>J243+J246</f>
        <v>2027588.5000000007</v>
      </c>
      <c r="K242" s="578"/>
      <c r="L242" s="578"/>
      <c r="M242" s="578"/>
      <c r="N242" s="578">
        <f t="shared" ref="N242" si="6">N243+N246</f>
        <v>1658544.62</v>
      </c>
      <c r="O242" s="578"/>
      <c r="P242" s="578"/>
      <c r="Q242" s="578"/>
      <c r="R242" s="578">
        <f t="shared" ref="R242" si="7">R243+R246</f>
        <v>1658544.62</v>
      </c>
      <c r="S242" s="578"/>
      <c r="T242" s="578"/>
      <c r="U242" s="578"/>
      <c r="V242" s="578">
        <f>V243+V246</f>
        <v>2027588.5000000007</v>
      </c>
      <c r="W242" s="578"/>
      <c r="X242" s="578"/>
      <c r="Y242" s="578"/>
      <c r="Z242" s="578">
        <f t="shared" ref="Z242" si="8">Z243+Z246</f>
        <v>1658544.62</v>
      </c>
      <c r="AA242" s="578"/>
      <c r="AB242" s="578"/>
      <c r="AC242" s="578"/>
      <c r="AD242" s="578">
        <f t="shared" ref="AD242" si="9">AD243+AD246</f>
        <v>1658544.62</v>
      </c>
      <c r="AE242" s="578"/>
      <c r="AF242" s="578"/>
      <c r="AG242" s="578"/>
      <c r="AH242" s="578">
        <f t="shared" ref="AH242" si="10">AH243+AH246</f>
        <v>0</v>
      </c>
      <c r="AI242" s="578"/>
      <c r="AJ242" s="578"/>
      <c r="AK242" s="578"/>
      <c r="AL242" s="578">
        <f t="shared" ref="AL242" si="11">AL243+AL246</f>
        <v>0</v>
      </c>
      <c r="AM242" s="578"/>
      <c r="AN242" s="578"/>
      <c r="AO242" s="578"/>
      <c r="AP242" s="578">
        <f t="shared" ref="AP242" si="12">AP243+AP246</f>
        <v>0</v>
      </c>
      <c r="AQ242" s="578"/>
      <c r="AR242" s="578"/>
      <c r="AS242" s="578"/>
      <c r="AT242" s="190">
        <f>V242-V243-V246</f>
        <v>0</v>
      </c>
      <c r="AU242" s="201">
        <f>Z242-Z243-Z246</f>
        <v>0</v>
      </c>
      <c r="AV242" s="191">
        <f>AD242-AD243-AD246</f>
        <v>0</v>
      </c>
      <c r="AW242" s="191">
        <f>AH242-AH243-AH246</f>
        <v>0</v>
      </c>
      <c r="AX242" s="191">
        <f>AL242-AL243-AL246</f>
        <v>0</v>
      </c>
      <c r="AY242" s="191">
        <f>AP242-AP243-AP246</f>
        <v>0</v>
      </c>
      <c r="AZ242" s="191">
        <f>J242-V242-AH242</f>
        <v>0</v>
      </c>
      <c r="BA242" s="191">
        <f>N242-Z242-AL242</f>
        <v>0</v>
      </c>
      <c r="BB242" s="192">
        <f>R242-AD242-AP242</f>
        <v>0</v>
      </c>
      <c r="BC242" s="190">
        <f>V242-'ПФХД стр.2'!U124-'ПФХД стр.2'!Z124-'ПФХД стр.2'!AD124-'ПФХД стр.2'!AH124</f>
        <v>696654.85000000033</v>
      </c>
      <c r="BD242" s="191">
        <f>Z242-'ПФХД стр.3'!U173-'ПФХД стр.3'!Z173-'ПФХД стр.3'!AD173-'ПФХД стр.3'!AH173</f>
        <v>538410.78000000026</v>
      </c>
      <c r="BE242" s="191">
        <f>AD242-'ПФХД стр.4'!U222-'ПФХД стр.4'!Z222-'ПФХД стр.4'!AD222-'ПФХД стр.4'!AH222</f>
        <v>538410.78000000026</v>
      </c>
      <c r="BF242" s="191" t="s">
        <v>391</v>
      </c>
      <c r="BG242" s="192"/>
      <c r="BH242" s="190">
        <f>V242-'ПФХД стр.2'!AD124</f>
        <v>2027588.5000000007</v>
      </c>
      <c r="BI242" s="191">
        <f>Z242-'ПФХД стр.3'!AD173</f>
        <v>1658544.62</v>
      </c>
      <c r="BJ242" s="191">
        <f>AD242-'ПФХД стр.4'!AD222</f>
        <v>1658544.62</v>
      </c>
      <c r="BK242" s="192" t="s">
        <v>391</v>
      </c>
    </row>
    <row r="243" spans="1:65" s="5" customFormat="1">
      <c r="A243" s="599" t="s">
        <v>368</v>
      </c>
      <c r="B243" s="600"/>
      <c r="C243" s="600"/>
      <c r="D243" s="601"/>
      <c r="E243" s="572">
        <v>1001</v>
      </c>
      <c r="F243" s="536"/>
      <c r="G243" s="539" t="s">
        <v>49</v>
      </c>
      <c r="H243" s="540"/>
      <c r="I243" s="541"/>
      <c r="J243" s="557">
        <f>V243+AH243</f>
        <v>374735.49</v>
      </c>
      <c r="K243" s="558"/>
      <c r="L243" s="558"/>
      <c r="M243" s="559"/>
      <c r="N243" s="557">
        <f t="shared" ref="N243" si="13">Z243+AL243</f>
        <v>86972.17</v>
      </c>
      <c r="O243" s="558"/>
      <c r="P243" s="558"/>
      <c r="Q243" s="559"/>
      <c r="R243" s="557">
        <f t="shared" ref="R243" si="14">AD243+AP243</f>
        <v>0</v>
      </c>
      <c r="S243" s="558"/>
      <c r="T243" s="558"/>
      <c r="U243" s="559"/>
      <c r="V243" s="557">
        <v>374735.49</v>
      </c>
      <c r="W243" s="558"/>
      <c r="X243" s="558"/>
      <c r="Y243" s="559"/>
      <c r="Z243" s="557">
        <v>86972.17</v>
      </c>
      <c r="AA243" s="558"/>
      <c r="AB243" s="558"/>
      <c r="AC243" s="559"/>
      <c r="AD243" s="557">
        <v>0</v>
      </c>
      <c r="AE243" s="558"/>
      <c r="AF243" s="558"/>
      <c r="AG243" s="559"/>
      <c r="AH243" s="557"/>
      <c r="AI243" s="558"/>
      <c r="AJ243" s="558"/>
      <c r="AK243" s="559"/>
      <c r="AL243" s="557"/>
      <c r="AM243" s="558"/>
      <c r="AN243" s="558"/>
      <c r="AO243" s="559"/>
      <c r="AP243" s="657"/>
      <c r="AQ243" s="602"/>
      <c r="AR243" s="602"/>
      <c r="AS243" s="603"/>
      <c r="AT243" s="190"/>
      <c r="AU243" s="201"/>
      <c r="AV243" s="191"/>
      <c r="AW243" s="191"/>
      <c r="AX243" s="191"/>
      <c r="AY243" s="191"/>
      <c r="AZ243" s="191"/>
      <c r="BA243" s="191"/>
      <c r="BB243" s="192"/>
      <c r="BC243" s="190">
        <f>AH242-'ПФХД стр.2'!AL124</f>
        <v>-696654.85000000033</v>
      </c>
      <c r="BD243" s="191">
        <f>AL242-'ПФХД стр.3'!AL173</f>
        <v>-538410.78000000026</v>
      </c>
      <c r="BE243" s="191">
        <f>AD242-'ПФХД стр.4'!AP222</f>
        <v>1658544.62</v>
      </c>
      <c r="BF243" s="191" t="s">
        <v>388</v>
      </c>
      <c r="BG243" s="192"/>
      <c r="BH243" s="190"/>
      <c r="BI243" s="191"/>
      <c r="BJ243" s="191"/>
      <c r="BK243" s="192"/>
    </row>
    <row r="244" spans="1:65" s="5" customFormat="1" ht="50.25" customHeight="1">
      <c r="A244" s="718" t="s">
        <v>383</v>
      </c>
      <c r="B244" s="718"/>
      <c r="C244" s="718"/>
      <c r="D244" s="718"/>
      <c r="E244" s="573"/>
      <c r="F244" s="538"/>
      <c r="G244" s="542"/>
      <c r="H244" s="543"/>
      <c r="I244" s="544"/>
      <c r="J244" s="560"/>
      <c r="K244" s="561"/>
      <c r="L244" s="561"/>
      <c r="M244" s="562"/>
      <c r="N244" s="560"/>
      <c r="O244" s="561"/>
      <c r="P244" s="561"/>
      <c r="Q244" s="562"/>
      <c r="R244" s="560"/>
      <c r="S244" s="561"/>
      <c r="T244" s="561"/>
      <c r="U244" s="562"/>
      <c r="V244" s="560"/>
      <c r="W244" s="561"/>
      <c r="X244" s="561"/>
      <c r="Y244" s="562"/>
      <c r="Z244" s="560"/>
      <c r="AA244" s="561"/>
      <c r="AB244" s="561"/>
      <c r="AC244" s="562"/>
      <c r="AD244" s="560"/>
      <c r="AE244" s="561"/>
      <c r="AF244" s="561"/>
      <c r="AG244" s="562"/>
      <c r="AH244" s="560"/>
      <c r="AI244" s="561"/>
      <c r="AJ244" s="561"/>
      <c r="AK244" s="562"/>
      <c r="AL244" s="560"/>
      <c r="AM244" s="561"/>
      <c r="AN244" s="561"/>
      <c r="AO244" s="562"/>
      <c r="AP244" s="658"/>
      <c r="AQ244" s="604"/>
      <c r="AR244" s="604"/>
      <c r="AS244" s="605"/>
      <c r="AT244" s="190"/>
      <c r="AU244" s="201"/>
      <c r="AV244" s="191"/>
      <c r="AW244" s="191"/>
      <c r="AX244" s="191"/>
      <c r="AY244" s="191"/>
      <c r="AZ244" s="191">
        <f>J243-V243-AH243</f>
        <v>0</v>
      </c>
      <c r="BA244" s="191">
        <f t="shared" ref="BA244:BB244" si="15">K243-W243-AI243</f>
        <v>0</v>
      </c>
      <c r="BB244" s="191">
        <f t="shared" si="15"/>
        <v>0</v>
      </c>
      <c r="BC244" s="190"/>
      <c r="BD244" s="191"/>
      <c r="BE244" s="191"/>
      <c r="BF244" s="191"/>
      <c r="BG244" s="192"/>
      <c r="BH244" s="190"/>
      <c r="BI244" s="191"/>
      <c r="BJ244" s="191"/>
      <c r="BK244" s="192"/>
    </row>
    <row r="245" spans="1:65" s="5" customFormat="1" ht="13.15" customHeight="1">
      <c r="A245" s="521"/>
      <c r="B245" s="521"/>
      <c r="C245" s="521"/>
      <c r="D245" s="521"/>
      <c r="E245" s="515"/>
      <c r="F245" s="515"/>
      <c r="G245" s="515"/>
      <c r="H245" s="515"/>
      <c r="I245" s="515"/>
      <c r="J245" s="578">
        <f t="shared" ref="J245:J247" si="16">V245+AH245</f>
        <v>0</v>
      </c>
      <c r="K245" s="578"/>
      <c r="L245" s="578"/>
      <c r="M245" s="578"/>
      <c r="N245" s="578">
        <f t="shared" ref="N245:N247" si="17">Z245+AL245</f>
        <v>0</v>
      </c>
      <c r="O245" s="578"/>
      <c r="P245" s="578"/>
      <c r="Q245" s="578"/>
      <c r="R245" s="578">
        <f t="shared" ref="R245:R247" si="18">AD245+AP245</f>
        <v>0</v>
      </c>
      <c r="S245" s="578"/>
      <c r="T245" s="578"/>
      <c r="U245" s="578"/>
      <c r="V245" s="578"/>
      <c r="W245" s="578"/>
      <c r="X245" s="578"/>
      <c r="Y245" s="578"/>
      <c r="Z245" s="578"/>
      <c r="AA245" s="578"/>
      <c r="AB245" s="578"/>
      <c r="AC245" s="578"/>
      <c r="AD245" s="578"/>
      <c r="AE245" s="578"/>
      <c r="AF245" s="578"/>
      <c r="AG245" s="578"/>
      <c r="AH245" s="578"/>
      <c r="AI245" s="578"/>
      <c r="AJ245" s="578"/>
      <c r="AK245" s="578"/>
      <c r="AL245" s="578"/>
      <c r="AM245" s="578"/>
      <c r="AN245" s="578"/>
      <c r="AO245" s="578"/>
      <c r="AP245" s="622"/>
      <c r="AQ245" s="622"/>
      <c r="AR245" s="622"/>
      <c r="AS245" s="622"/>
      <c r="AT245" s="190"/>
      <c r="AU245" s="201"/>
      <c r="AV245" s="191"/>
      <c r="AW245" s="191"/>
      <c r="AX245" s="191"/>
      <c r="AY245" s="191"/>
      <c r="AZ245" s="191"/>
      <c r="BA245" s="191"/>
      <c r="BB245" s="192"/>
      <c r="BC245" s="190"/>
      <c r="BD245" s="191"/>
      <c r="BE245" s="191"/>
      <c r="BF245" s="191"/>
      <c r="BG245" s="192"/>
      <c r="BH245" s="190"/>
      <c r="BI245" s="191"/>
      <c r="BJ245" s="191"/>
      <c r="BK245" s="192"/>
    </row>
    <row r="246" spans="1:65" s="5" customFormat="1" ht="38.25" customHeight="1">
      <c r="A246" s="522" t="s">
        <v>370</v>
      </c>
      <c r="B246" s="522"/>
      <c r="C246" s="522"/>
      <c r="D246" s="522"/>
      <c r="E246" s="513">
        <v>2001</v>
      </c>
      <c r="F246" s="513"/>
      <c r="G246" s="515"/>
      <c r="H246" s="515"/>
      <c r="I246" s="515"/>
      <c r="J246" s="578">
        <f t="shared" si="16"/>
        <v>1652853.0100000007</v>
      </c>
      <c r="K246" s="578"/>
      <c r="L246" s="578"/>
      <c r="M246" s="578"/>
      <c r="N246" s="578">
        <f t="shared" si="17"/>
        <v>1571572.4500000002</v>
      </c>
      <c r="O246" s="578"/>
      <c r="P246" s="578"/>
      <c r="Q246" s="578"/>
      <c r="R246" s="578">
        <f t="shared" si="18"/>
        <v>1658544.62</v>
      </c>
      <c r="S246" s="578"/>
      <c r="T246" s="578"/>
      <c r="U246" s="578"/>
      <c r="V246" s="578">
        <f>'ПФХД стр.2'!P124-'ПФХД стр.5'!V243</f>
        <v>1652853.0100000007</v>
      </c>
      <c r="W246" s="578"/>
      <c r="X246" s="578"/>
      <c r="Y246" s="578"/>
      <c r="Z246" s="578">
        <f>'ПФХД стр.3'!P173-'ПФХД стр.5'!Z243</f>
        <v>1571572.4500000002</v>
      </c>
      <c r="AA246" s="578"/>
      <c r="AB246" s="578"/>
      <c r="AC246" s="578"/>
      <c r="AD246" s="578">
        <f>'ПФХД стр.4'!P222-'ПФХД стр.5'!AD243</f>
        <v>1658544.62</v>
      </c>
      <c r="AE246" s="578"/>
      <c r="AF246" s="578"/>
      <c r="AG246" s="578"/>
      <c r="AH246" s="578"/>
      <c r="AI246" s="578"/>
      <c r="AJ246" s="578"/>
      <c r="AK246" s="578"/>
      <c r="AL246" s="578"/>
      <c r="AM246" s="578"/>
      <c r="AN246" s="578"/>
      <c r="AO246" s="578"/>
      <c r="AP246" s="622"/>
      <c r="AQ246" s="622"/>
      <c r="AR246" s="622"/>
      <c r="AS246" s="622"/>
      <c r="AT246" s="190"/>
      <c r="AU246" s="201"/>
      <c r="AV246" s="191"/>
      <c r="AW246" s="191"/>
      <c r="AX246" s="191"/>
      <c r="AY246" s="191"/>
      <c r="AZ246" s="191">
        <f>J246-V246-AH246</f>
        <v>0</v>
      </c>
      <c r="BA246" s="191">
        <f>N246-Z246-AL246</f>
        <v>0</v>
      </c>
      <c r="BB246" s="192">
        <f>R246-AD246-AP246</f>
        <v>0</v>
      </c>
      <c r="BC246" s="190"/>
      <c r="BD246" s="191"/>
      <c r="BE246" s="191"/>
      <c r="BF246" s="191"/>
      <c r="BG246" s="192"/>
      <c r="BH246" s="190"/>
      <c r="BI246" s="191"/>
      <c r="BJ246" s="191"/>
      <c r="BK246" s="192"/>
    </row>
    <row r="247" spans="1:65" s="5" customFormat="1" ht="16.149999999999999" customHeight="1">
      <c r="A247" s="521"/>
      <c r="B247" s="521"/>
      <c r="C247" s="521"/>
      <c r="D247" s="521"/>
      <c r="E247" s="515"/>
      <c r="F247" s="515"/>
      <c r="G247" s="515"/>
      <c r="H247" s="515"/>
      <c r="I247" s="515"/>
      <c r="J247" s="578">
        <f t="shared" si="16"/>
        <v>0</v>
      </c>
      <c r="K247" s="578"/>
      <c r="L247" s="578"/>
      <c r="M247" s="578"/>
      <c r="N247" s="578">
        <f t="shared" si="17"/>
        <v>0</v>
      </c>
      <c r="O247" s="578"/>
      <c r="P247" s="578"/>
      <c r="Q247" s="578"/>
      <c r="R247" s="578">
        <f t="shared" si="18"/>
        <v>0</v>
      </c>
      <c r="S247" s="578"/>
      <c r="T247" s="578"/>
      <c r="U247" s="578"/>
      <c r="V247" s="622"/>
      <c r="W247" s="622"/>
      <c r="X247" s="622"/>
      <c r="Y247" s="622"/>
      <c r="Z247" s="578"/>
      <c r="AA247" s="578"/>
      <c r="AB247" s="578"/>
      <c r="AC247" s="578"/>
      <c r="AD247" s="578"/>
      <c r="AE247" s="578"/>
      <c r="AF247" s="578"/>
      <c r="AG247" s="578"/>
      <c r="AH247" s="578"/>
      <c r="AI247" s="578"/>
      <c r="AJ247" s="578"/>
      <c r="AK247" s="578"/>
      <c r="AL247" s="578"/>
      <c r="AM247" s="578"/>
      <c r="AN247" s="578"/>
      <c r="AO247" s="578"/>
      <c r="AP247" s="622"/>
      <c r="AQ247" s="622"/>
      <c r="AR247" s="622"/>
      <c r="AS247" s="622"/>
      <c r="AT247" s="193"/>
      <c r="AU247" s="202"/>
      <c r="AV247" s="194"/>
      <c r="AW247" s="194"/>
      <c r="AX247" s="194"/>
      <c r="AY247" s="194"/>
      <c r="AZ247" s="194"/>
      <c r="BA247" s="194"/>
      <c r="BB247" s="195"/>
      <c r="BC247" s="193"/>
      <c r="BD247" s="194"/>
      <c r="BE247" s="194"/>
      <c r="BF247" s="194"/>
      <c r="BG247" s="195"/>
      <c r="BH247" s="193"/>
      <c r="BI247" s="194"/>
      <c r="BJ247" s="194"/>
      <c r="BK247" s="195"/>
    </row>
    <row r="248" spans="1:65" s="5" customFormat="1" ht="13.15" customHeight="1">
      <c r="A248" s="11"/>
      <c r="B248" s="11"/>
      <c r="C248" s="11"/>
      <c r="D248" s="11"/>
      <c r="E248" s="11"/>
      <c r="F248" s="11"/>
      <c r="G248" s="11"/>
      <c r="H248" s="11"/>
      <c r="I248" s="13"/>
      <c r="J248" s="228"/>
      <c r="K248" s="228"/>
      <c r="L248" s="228"/>
      <c r="M248" s="229"/>
      <c r="N248" s="229"/>
      <c r="O248" s="229"/>
      <c r="P248" s="229"/>
      <c r="Q248" s="230"/>
      <c r="R248" s="230"/>
      <c r="S248" s="230"/>
      <c r="T248" s="230"/>
      <c r="U248" s="230"/>
      <c r="V248" s="230"/>
      <c r="W248" s="230"/>
      <c r="X248" s="230"/>
      <c r="Y248" s="230"/>
      <c r="Z248" s="230"/>
      <c r="AA248" s="230"/>
      <c r="AB248" s="230"/>
      <c r="AC248" s="230"/>
      <c r="AD248" s="230"/>
      <c r="AE248" s="230"/>
      <c r="AF248" s="230"/>
      <c r="AG248" s="230"/>
      <c r="AH248" s="230"/>
      <c r="AI248" s="230"/>
      <c r="AJ248" s="230"/>
      <c r="AK248" s="230"/>
      <c r="AL248" s="230"/>
      <c r="AM248" s="230"/>
      <c r="AN248" s="230"/>
      <c r="AO248" s="230"/>
      <c r="AP248" s="230"/>
      <c r="AQ248" s="230"/>
      <c r="AR248" s="230"/>
      <c r="AS248" s="230"/>
      <c r="AU248" s="200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</row>
    <row r="249" spans="1:65" s="5" customFormat="1" ht="13.15" customHeight="1">
      <c r="A249" s="11"/>
      <c r="B249" s="11"/>
      <c r="C249" s="11"/>
      <c r="D249" s="11"/>
      <c r="E249" s="11"/>
      <c r="F249" s="11"/>
      <c r="G249" s="11"/>
      <c r="H249" s="11"/>
      <c r="I249" s="13"/>
      <c r="J249" s="228"/>
      <c r="K249" s="228"/>
      <c r="L249" s="228"/>
      <c r="M249" s="229"/>
      <c r="N249" s="229"/>
      <c r="O249" s="229"/>
      <c r="P249" s="229"/>
      <c r="Q249" s="230"/>
      <c r="R249" s="230"/>
      <c r="S249" s="230"/>
      <c r="T249" s="230"/>
      <c r="U249" s="230"/>
      <c r="V249" s="230"/>
      <c r="W249" s="230"/>
      <c r="X249" s="230"/>
      <c r="Y249" s="230"/>
      <c r="Z249" s="230"/>
      <c r="AA249" s="230"/>
      <c r="AB249" s="230"/>
      <c r="AC249" s="230"/>
      <c r="AD249" s="230"/>
      <c r="AE249" s="230"/>
      <c r="AF249" s="230"/>
      <c r="AG249" s="230"/>
      <c r="AH249" s="230"/>
      <c r="AI249" s="230"/>
      <c r="AJ249" s="230"/>
      <c r="AK249" s="230"/>
      <c r="AL249" s="230"/>
      <c r="AM249" s="230"/>
      <c r="AN249" s="715" t="s">
        <v>335</v>
      </c>
      <c r="AO249" s="715"/>
      <c r="AP249" s="715"/>
      <c r="AQ249" s="715"/>
      <c r="AR249" s="715"/>
      <c r="AS249" s="715"/>
      <c r="AU249" s="200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</row>
    <row r="250" spans="1:65" s="5" customFormat="1" ht="13.15" customHeight="1">
      <c r="A250" s="517" t="s">
        <v>65</v>
      </c>
      <c r="B250" s="517"/>
      <c r="C250" s="517"/>
      <c r="D250" s="517"/>
      <c r="E250" s="517"/>
      <c r="F250" s="517"/>
      <c r="G250" s="517"/>
      <c r="H250" s="517"/>
      <c r="I250" s="517"/>
      <c r="J250" s="517"/>
      <c r="K250" s="517"/>
      <c r="L250" s="517"/>
      <c r="M250" s="517"/>
      <c r="N250" s="517"/>
      <c r="O250" s="517"/>
      <c r="P250" s="517"/>
      <c r="Q250" s="517"/>
      <c r="R250" s="517"/>
      <c r="S250" s="517"/>
      <c r="T250" s="517"/>
      <c r="U250" s="517"/>
      <c r="V250" s="517"/>
      <c r="W250" s="517"/>
      <c r="X250" s="517"/>
      <c r="Y250" s="517"/>
      <c r="Z250" s="517"/>
      <c r="AA250" s="517"/>
      <c r="AB250" s="517"/>
      <c r="AC250" s="517"/>
      <c r="AD250" s="517"/>
      <c r="AE250" s="517"/>
      <c r="AF250" s="517"/>
      <c r="AG250" s="517"/>
      <c r="AH250" s="517"/>
      <c r="AI250" s="517"/>
      <c r="AJ250" s="517"/>
      <c r="AK250" s="517"/>
      <c r="AL250" s="517"/>
      <c r="AM250" s="517"/>
      <c r="AN250" s="517"/>
      <c r="AO250" s="517"/>
      <c r="AP250" s="517"/>
      <c r="AQ250" s="517"/>
      <c r="AR250" s="517"/>
      <c r="AS250" s="517"/>
      <c r="AU250" s="200"/>
    </row>
    <row r="251" spans="1:65" s="5" customFormat="1" ht="13.15" customHeight="1">
      <c r="A251" s="517" t="s">
        <v>340</v>
      </c>
      <c r="B251" s="517"/>
      <c r="C251" s="517"/>
      <c r="D251" s="517"/>
      <c r="E251" s="517"/>
      <c r="F251" s="517"/>
      <c r="G251" s="517"/>
      <c r="H251" s="517"/>
      <c r="I251" s="517"/>
      <c r="J251" s="517"/>
      <c r="K251" s="517"/>
      <c r="L251" s="517"/>
      <c r="M251" s="517"/>
      <c r="N251" s="517"/>
      <c r="O251" s="517"/>
      <c r="P251" s="517"/>
      <c r="Q251" s="517"/>
      <c r="R251" s="517"/>
      <c r="S251" s="517"/>
      <c r="T251" s="517"/>
      <c r="U251" s="517"/>
      <c r="V251" s="517"/>
      <c r="W251" s="517"/>
      <c r="X251" s="517"/>
      <c r="Y251" s="517"/>
      <c r="Z251" s="517"/>
      <c r="AA251" s="517"/>
      <c r="AB251" s="517"/>
      <c r="AC251" s="517"/>
      <c r="AD251" s="517"/>
      <c r="AE251" s="517"/>
      <c r="AF251" s="517"/>
      <c r="AG251" s="517"/>
      <c r="AH251" s="517"/>
      <c r="AI251" s="517"/>
      <c r="AJ251" s="517"/>
      <c r="AK251" s="517"/>
      <c r="AL251" s="517"/>
      <c r="AM251" s="517"/>
      <c r="AN251" s="517"/>
      <c r="AO251" s="517"/>
      <c r="AP251" s="517"/>
      <c r="AQ251" s="517"/>
      <c r="AR251" s="517"/>
      <c r="AS251" s="517"/>
      <c r="AU251" s="200"/>
    </row>
    <row r="252" spans="1:65" s="5" customFormat="1" ht="13.15" customHeight="1">
      <c r="A252" s="517" t="s">
        <v>403</v>
      </c>
      <c r="B252" s="517"/>
      <c r="C252" s="517"/>
      <c r="D252" s="517"/>
      <c r="E252" s="517"/>
      <c r="F252" s="517"/>
      <c r="G252" s="517"/>
      <c r="H252" s="517"/>
      <c r="I252" s="517"/>
      <c r="J252" s="517"/>
      <c r="K252" s="517"/>
      <c r="L252" s="517"/>
      <c r="M252" s="517"/>
      <c r="N252" s="517"/>
      <c r="O252" s="517"/>
      <c r="P252" s="517"/>
      <c r="Q252" s="517"/>
      <c r="R252" s="517"/>
      <c r="S252" s="517"/>
      <c r="T252" s="517"/>
      <c r="U252" s="517"/>
      <c r="V252" s="517"/>
      <c r="W252" s="517"/>
      <c r="X252" s="517"/>
      <c r="Y252" s="517"/>
      <c r="Z252" s="517"/>
      <c r="AA252" s="517"/>
      <c r="AB252" s="517"/>
      <c r="AC252" s="517"/>
      <c r="AD252" s="517"/>
      <c r="AE252" s="517"/>
      <c r="AF252" s="517"/>
      <c r="AG252" s="517"/>
      <c r="AH252" s="517"/>
      <c r="AI252" s="517"/>
      <c r="AJ252" s="517"/>
      <c r="AK252" s="517"/>
      <c r="AL252" s="517"/>
      <c r="AM252" s="517"/>
      <c r="AN252" s="517"/>
      <c r="AO252" s="517"/>
      <c r="AP252" s="517"/>
      <c r="AQ252" s="517"/>
      <c r="AR252" s="517"/>
      <c r="AS252" s="517"/>
      <c r="AU252" s="200"/>
    </row>
    <row r="253" spans="1:65" s="5" customFormat="1" ht="13.15" customHeight="1">
      <c r="A253" s="520" t="s">
        <v>337</v>
      </c>
      <c r="B253" s="520"/>
      <c r="C253" s="520"/>
      <c r="D253" s="520"/>
      <c r="E253" s="520"/>
      <c r="F253" s="520"/>
      <c r="G253" s="520"/>
      <c r="H253" s="520"/>
      <c r="I253" s="520"/>
      <c r="J253" s="520"/>
      <c r="K253" s="520"/>
      <c r="L253" s="520"/>
      <c r="M253" s="520"/>
      <c r="N253" s="520"/>
      <c r="O253" s="520"/>
      <c r="P253" s="520"/>
      <c r="Q253" s="520"/>
      <c r="R253" s="520"/>
      <c r="S253" s="520"/>
      <c r="T253" s="520"/>
      <c r="U253" s="520"/>
      <c r="V253" s="520"/>
      <c r="W253" s="520"/>
      <c r="X253" s="520"/>
      <c r="Y253" s="520"/>
      <c r="Z253" s="520"/>
      <c r="AA253" s="520"/>
      <c r="AB253" s="520"/>
      <c r="AC253" s="520"/>
      <c r="AD253" s="520"/>
      <c r="AE253" s="520"/>
      <c r="AF253" s="520"/>
      <c r="AG253" s="520"/>
      <c r="AH253" s="520"/>
      <c r="AI253" s="520"/>
      <c r="AJ253" s="520"/>
      <c r="AK253" s="520"/>
      <c r="AL253" s="520"/>
      <c r="AM253" s="520"/>
      <c r="AN253" s="520"/>
      <c r="AO253" s="520"/>
      <c r="AP253" s="520"/>
      <c r="AQ253" s="520"/>
      <c r="AR253" s="520"/>
      <c r="AS253" s="520"/>
      <c r="AU253" s="200"/>
    </row>
    <row r="254" spans="1:65" s="5" customFormat="1" ht="13.15" customHeight="1">
      <c r="A254" s="14"/>
      <c r="B254" s="14"/>
      <c r="C254" s="14"/>
      <c r="D254" s="14"/>
      <c r="E254" s="11"/>
      <c r="F254" s="11"/>
      <c r="G254" s="11"/>
      <c r="H254" s="11"/>
      <c r="J254" s="196"/>
      <c r="K254" s="196"/>
      <c r="L254" s="196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9"/>
      <c r="AA254" s="209"/>
      <c r="AB254" s="209"/>
      <c r="AC254" s="209"/>
      <c r="AD254" s="209"/>
      <c r="AE254" s="209"/>
      <c r="AF254" s="209"/>
      <c r="AG254" s="209"/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U254" s="200"/>
    </row>
    <row r="255" spans="1:65" s="5" customFormat="1" ht="28.5" customHeight="1">
      <c r="A255" s="518" t="s">
        <v>23</v>
      </c>
      <c r="B255" s="518"/>
      <c r="C255" s="518"/>
      <c r="D255" s="518"/>
      <c r="E255" s="518"/>
      <c r="F255" s="518"/>
      <c r="G255" s="518"/>
      <c r="H255" s="518"/>
      <c r="I255" s="518"/>
      <c r="J255" s="518"/>
      <c r="K255" s="518"/>
      <c r="L255" s="518"/>
      <c r="M255" s="518"/>
      <c r="N255" s="518"/>
      <c r="O255" s="518"/>
      <c r="P255" s="518"/>
      <c r="Q255" s="518"/>
      <c r="R255" s="518"/>
      <c r="S255" s="518"/>
      <c r="T255" s="518"/>
      <c r="U255" s="518"/>
      <c r="V255" s="518"/>
      <c r="W255" s="518"/>
      <c r="X255" s="518"/>
      <c r="Y255" s="518"/>
      <c r="Z255" s="518"/>
      <c r="AA255" s="518"/>
      <c r="AB255" s="518"/>
      <c r="AC255" s="518"/>
      <c r="AD255" s="709" t="s">
        <v>40</v>
      </c>
      <c r="AE255" s="709"/>
      <c r="AF255" s="709"/>
      <c r="AG255" s="709"/>
      <c r="AH255" s="709" t="s">
        <v>77</v>
      </c>
      <c r="AI255" s="709"/>
      <c r="AJ255" s="709"/>
      <c r="AK255" s="709"/>
      <c r="AL255" s="709"/>
      <c r="AM255" s="709"/>
      <c r="AN255" s="709"/>
      <c r="AO255" s="709"/>
      <c r="AP255" s="709"/>
      <c r="AQ255" s="709"/>
      <c r="AR255" s="709"/>
      <c r="AS255" s="230"/>
      <c r="AU255" s="200"/>
    </row>
    <row r="256" spans="1:65" s="5" customFormat="1" ht="13.15" customHeight="1">
      <c r="A256" s="511">
        <v>1</v>
      </c>
      <c r="B256" s="511"/>
      <c r="C256" s="511"/>
      <c r="D256" s="511"/>
      <c r="E256" s="511"/>
      <c r="F256" s="511"/>
      <c r="G256" s="511"/>
      <c r="H256" s="511"/>
      <c r="I256" s="511"/>
      <c r="J256" s="511"/>
      <c r="K256" s="511"/>
      <c r="L256" s="511"/>
      <c r="M256" s="511"/>
      <c r="N256" s="511"/>
      <c r="O256" s="511"/>
      <c r="P256" s="511"/>
      <c r="Q256" s="511"/>
      <c r="R256" s="511"/>
      <c r="S256" s="511"/>
      <c r="T256" s="511"/>
      <c r="U256" s="511"/>
      <c r="V256" s="511"/>
      <c r="W256" s="511"/>
      <c r="X256" s="511"/>
      <c r="Y256" s="511"/>
      <c r="Z256" s="511"/>
      <c r="AA256" s="511"/>
      <c r="AB256" s="511"/>
      <c r="AC256" s="511"/>
      <c r="AD256" s="713">
        <v>2</v>
      </c>
      <c r="AE256" s="713"/>
      <c r="AF256" s="713"/>
      <c r="AG256" s="713"/>
      <c r="AH256" s="714">
        <v>3</v>
      </c>
      <c r="AI256" s="714"/>
      <c r="AJ256" s="714"/>
      <c r="AK256" s="714"/>
      <c r="AL256" s="714"/>
      <c r="AM256" s="714"/>
      <c r="AN256" s="714"/>
      <c r="AO256" s="714"/>
      <c r="AP256" s="714"/>
      <c r="AQ256" s="714"/>
      <c r="AR256" s="714"/>
      <c r="AS256" s="230"/>
      <c r="AU256" s="200"/>
    </row>
    <row r="257" spans="1:65" s="5" customFormat="1" ht="12.75" customHeight="1">
      <c r="A257" s="499" t="s">
        <v>51</v>
      </c>
      <c r="B257" s="499"/>
      <c r="C257" s="499"/>
      <c r="D257" s="499"/>
      <c r="E257" s="499"/>
      <c r="F257" s="499"/>
      <c r="G257" s="499"/>
      <c r="H257" s="499"/>
      <c r="I257" s="499"/>
      <c r="J257" s="499"/>
      <c r="K257" s="499"/>
      <c r="L257" s="499"/>
      <c r="M257" s="499"/>
      <c r="N257" s="499"/>
      <c r="O257" s="499"/>
      <c r="P257" s="499"/>
      <c r="Q257" s="499"/>
      <c r="R257" s="499"/>
      <c r="S257" s="499"/>
      <c r="T257" s="499"/>
      <c r="U257" s="499"/>
      <c r="V257" s="499"/>
      <c r="W257" s="499"/>
      <c r="X257" s="499"/>
      <c r="Y257" s="499"/>
      <c r="Z257" s="499"/>
      <c r="AA257" s="499"/>
      <c r="AB257" s="499"/>
      <c r="AC257" s="499"/>
      <c r="AD257" s="709" t="s">
        <v>66</v>
      </c>
      <c r="AE257" s="709"/>
      <c r="AF257" s="709"/>
      <c r="AG257" s="709"/>
      <c r="AH257" s="622"/>
      <c r="AI257" s="622"/>
      <c r="AJ257" s="622"/>
      <c r="AK257" s="622"/>
      <c r="AL257" s="622"/>
      <c r="AM257" s="622"/>
      <c r="AN257" s="622"/>
      <c r="AO257" s="622"/>
      <c r="AP257" s="622"/>
      <c r="AQ257" s="622"/>
      <c r="AR257" s="622"/>
      <c r="AS257" s="230"/>
      <c r="AU257" s="200"/>
    </row>
    <row r="258" spans="1:65" s="5" customFormat="1" ht="12.75" customHeight="1">
      <c r="A258" s="499" t="s">
        <v>52</v>
      </c>
      <c r="B258" s="499"/>
      <c r="C258" s="499"/>
      <c r="D258" s="499"/>
      <c r="E258" s="499"/>
      <c r="F258" s="499"/>
      <c r="G258" s="499"/>
      <c r="H258" s="499"/>
      <c r="I258" s="499"/>
      <c r="J258" s="499"/>
      <c r="K258" s="499"/>
      <c r="L258" s="499"/>
      <c r="M258" s="499"/>
      <c r="N258" s="499"/>
      <c r="O258" s="499"/>
      <c r="P258" s="499"/>
      <c r="Q258" s="499"/>
      <c r="R258" s="499"/>
      <c r="S258" s="499"/>
      <c r="T258" s="499"/>
      <c r="U258" s="499"/>
      <c r="V258" s="499"/>
      <c r="W258" s="499"/>
      <c r="X258" s="499"/>
      <c r="Y258" s="499"/>
      <c r="Z258" s="499"/>
      <c r="AA258" s="499"/>
      <c r="AB258" s="499"/>
      <c r="AC258" s="499"/>
      <c r="AD258" s="709" t="s">
        <v>67</v>
      </c>
      <c r="AE258" s="709"/>
      <c r="AF258" s="709"/>
      <c r="AG258" s="709"/>
      <c r="AH258" s="622"/>
      <c r="AI258" s="622"/>
      <c r="AJ258" s="622"/>
      <c r="AK258" s="622"/>
      <c r="AL258" s="622"/>
      <c r="AM258" s="622"/>
      <c r="AN258" s="622"/>
      <c r="AO258" s="622"/>
      <c r="AP258" s="622"/>
      <c r="AQ258" s="622"/>
      <c r="AR258" s="622"/>
      <c r="AS258" s="230"/>
      <c r="AU258" s="200"/>
    </row>
    <row r="259" spans="1:65" s="5" customFormat="1" ht="12.75" customHeight="1">
      <c r="A259" s="499" t="s">
        <v>70</v>
      </c>
      <c r="B259" s="499"/>
      <c r="C259" s="499"/>
      <c r="D259" s="499"/>
      <c r="E259" s="499"/>
      <c r="F259" s="499"/>
      <c r="G259" s="499"/>
      <c r="H259" s="499"/>
      <c r="I259" s="499"/>
      <c r="J259" s="499"/>
      <c r="K259" s="499"/>
      <c r="L259" s="499"/>
      <c r="M259" s="499"/>
      <c r="N259" s="499"/>
      <c r="O259" s="499"/>
      <c r="P259" s="499"/>
      <c r="Q259" s="499"/>
      <c r="R259" s="499"/>
      <c r="S259" s="499"/>
      <c r="T259" s="499"/>
      <c r="U259" s="499"/>
      <c r="V259" s="499"/>
      <c r="W259" s="499"/>
      <c r="X259" s="499"/>
      <c r="Y259" s="499"/>
      <c r="Z259" s="499"/>
      <c r="AA259" s="499"/>
      <c r="AB259" s="499"/>
      <c r="AC259" s="499"/>
      <c r="AD259" s="709" t="s">
        <v>68</v>
      </c>
      <c r="AE259" s="709"/>
      <c r="AF259" s="709"/>
      <c r="AG259" s="709"/>
      <c r="AH259" s="622"/>
      <c r="AI259" s="622"/>
      <c r="AJ259" s="622"/>
      <c r="AK259" s="622"/>
      <c r="AL259" s="622"/>
      <c r="AM259" s="622"/>
      <c r="AN259" s="622"/>
      <c r="AO259" s="622"/>
      <c r="AP259" s="622"/>
      <c r="AQ259" s="622"/>
      <c r="AR259" s="622"/>
      <c r="AS259" s="230"/>
      <c r="AU259" s="200"/>
    </row>
    <row r="260" spans="1:65" s="5" customFormat="1">
      <c r="A260" s="499"/>
      <c r="B260" s="499"/>
      <c r="C260" s="499"/>
      <c r="D260" s="499"/>
      <c r="E260" s="499"/>
      <c r="F260" s="499"/>
      <c r="G260" s="499"/>
      <c r="H260" s="499"/>
      <c r="I260" s="499"/>
      <c r="J260" s="499"/>
      <c r="K260" s="499"/>
      <c r="L260" s="499"/>
      <c r="M260" s="499"/>
      <c r="N260" s="499"/>
      <c r="O260" s="499"/>
      <c r="P260" s="499"/>
      <c r="Q260" s="499"/>
      <c r="R260" s="499"/>
      <c r="S260" s="499"/>
      <c r="T260" s="499"/>
      <c r="U260" s="499"/>
      <c r="V260" s="499"/>
      <c r="W260" s="499"/>
      <c r="X260" s="499"/>
      <c r="Y260" s="499"/>
      <c r="Z260" s="499"/>
      <c r="AA260" s="499"/>
      <c r="AB260" s="499"/>
      <c r="AC260" s="499"/>
      <c r="AD260" s="709"/>
      <c r="AE260" s="709"/>
      <c r="AF260" s="709"/>
      <c r="AG260" s="709"/>
      <c r="AH260" s="622"/>
      <c r="AI260" s="622"/>
      <c r="AJ260" s="622"/>
      <c r="AK260" s="622"/>
      <c r="AL260" s="622"/>
      <c r="AM260" s="622"/>
      <c r="AN260" s="622"/>
      <c r="AO260" s="622"/>
      <c r="AP260" s="622"/>
      <c r="AQ260" s="622"/>
      <c r="AR260" s="622"/>
      <c r="AS260" s="230"/>
      <c r="AU260" s="200"/>
    </row>
    <row r="261" spans="1:65" s="5" customFormat="1" ht="12.75" customHeight="1">
      <c r="A261" s="499" t="s">
        <v>71</v>
      </c>
      <c r="B261" s="499"/>
      <c r="C261" s="499"/>
      <c r="D261" s="499"/>
      <c r="E261" s="499"/>
      <c r="F261" s="499"/>
      <c r="G261" s="499"/>
      <c r="H261" s="499"/>
      <c r="I261" s="499"/>
      <c r="J261" s="499"/>
      <c r="K261" s="499"/>
      <c r="L261" s="499"/>
      <c r="M261" s="499"/>
      <c r="N261" s="499"/>
      <c r="O261" s="499"/>
      <c r="P261" s="499"/>
      <c r="Q261" s="499"/>
      <c r="R261" s="499"/>
      <c r="S261" s="499"/>
      <c r="T261" s="499"/>
      <c r="U261" s="499"/>
      <c r="V261" s="499"/>
      <c r="W261" s="499"/>
      <c r="X261" s="499"/>
      <c r="Y261" s="499"/>
      <c r="Z261" s="499"/>
      <c r="AA261" s="499"/>
      <c r="AB261" s="499"/>
      <c r="AC261" s="499"/>
      <c r="AD261" s="709" t="s">
        <v>69</v>
      </c>
      <c r="AE261" s="709"/>
      <c r="AF261" s="709"/>
      <c r="AG261" s="709"/>
      <c r="AH261" s="622"/>
      <c r="AI261" s="622"/>
      <c r="AJ261" s="622"/>
      <c r="AK261" s="622"/>
      <c r="AL261" s="622"/>
      <c r="AM261" s="622"/>
      <c r="AN261" s="622"/>
      <c r="AO261" s="622"/>
      <c r="AP261" s="622"/>
      <c r="AQ261" s="622"/>
      <c r="AR261" s="622"/>
      <c r="AS261" s="230"/>
      <c r="AU261" s="200"/>
    </row>
    <row r="262" spans="1:65" s="5" customFormat="1">
      <c r="A262" s="514"/>
      <c r="B262" s="514"/>
      <c r="C262" s="514"/>
      <c r="D262" s="514"/>
      <c r="E262" s="514"/>
      <c r="F262" s="514"/>
      <c r="G262" s="514"/>
      <c r="H262" s="514"/>
      <c r="I262" s="514"/>
      <c r="J262" s="514"/>
      <c r="K262" s="514"/>
      <c r="L262" s="514"/>
      <c r="M262" s="514"/>
      <c r="N262" s="514"/>
      <c r="O262" s="514"/>
      <c r="P262" s="514"/>
      <c r="Q262" s="514"/>
      <c r="R262" s="514"/>
      <c r="S262" s="514"/>
      <c r="T262" s="514"/>
      <c r="U262" s="514"/>
      <c r="V262" s="514"/>
      <c r="W262" s="514"/>
      <c r="X262" s="514"/>
      <c r="Y262" s="514"/>
      <c r="Z262" s="514"/>
      <c r="AA262" s="514"/>
      <c r="AB262" s="514"/>
      <c r="AC262" s="514"/>
      <c r="AD262" s="578"/>
      <c r="AE262" s="578"/>
      <c r="AF262" s="578"/>
      <c r="AG262" s="578"/>
      <c r="AH262" s="622"/>
      <c r="AI262" s="622"/>
      <c r="AJ262" s="622"/>
      <c r="AK262" s="622"/>
      <c r="AL262" s="622"/>
      <c r="AM262" s="622"/>
      <c r="AN262" s="622"/>
      <c r="AO262" s="622"/>
      <c r="AP262" s="622"/>
      <c r="AQ262" s="622"/>
      <c r="AR262" s="622"/>
      <c r="AS262" s="230"/>
      <c r="AU262" s="200"/>
    </row>
    <row r="263" spans="1:65" s="5" customFormat="1">
      <c r="I263" s="12"/>
      <c r="J263" s="227"/>
      <c r="K263" s="227"/>
      <c r="L263" s="227"/>
      <c r="M263" s="231"/>
      <c r="N263" s="231"/>
      <c r="O263" s="231"/>
      <c r="P263" s="231"/>
      <c r="Q263" s="231"/>
      <c r="R263" s="231"/>
      <c r="S263" s="231"/>
      <c r="T263" s="231"/>
      <c r="U263" s="230"/>
      <c r="V263" s="230"/>
      <c r="W263" s="230"/>
      <c r="X263" s="230"/>
      <c r="Y263" s="230"/>
      <c r="Z263" s="230"/>
      <c r="AA263" s="230"/>
      <c r="AB263" s="230"/>
      <c r="AC263" s="230"/>
      <c r="AD263" s="230"/>
      <c r="AE263" s="230"/>
      <c r="AF263" s="230"/>
      <c r="AG263" s="230"/>
      <c r="AH263" s="230"/>
      <c r="AI263" s="230"/>
      <c r="AJ263" s="230"/>
      <c r="AK263" s="230"/>
      <c r="AL263" s="230"/>
      <c r="AM263" s="230"/>
      <c r="AN263" s="230"/>
      <c r="AO263" s="230"/>
      <c r="AP263" s="230"/>
      <c r="AQ263" s="230"/>
      <c r="AR263" s="230"/>
      <c r="AS263" s="230"/>
      <c r="AU263" s="200"/>
    </row>
    <row r="264" spans="1:65" s="5" customFormat="1" ht="13.15" customHeight="1">
      <c r="A264" s="11"/>
      <c r="B264" s="11"/>
      <c r="C264" s="11"/>
      <c r="D264" s="11"/>
      <c r="E264" s="11"/>
      <c r="F264" s="11"/>
      <c r="G264" s="11"/>
      <c r="H264" s="11"/>
      <c r="I264" s="13"/>
      <c r="J264" s="228"/>
      <c r="K264" s="228"/>
      <c r="L264" s="228"/>
      <c r="M264" s="229"/>
      <c r="N264" s="229"/>
      <c r="O264" s="229"/>
      <c r="P264" s="229"/>
      <c r="Q264" s="230"/>
      <c r="R264" s="230"/>
      <c r="S264" s="230"/>
      <c r="T264" s="230"/>
      <c r="U264" s="230"/>
      <c r="V264" s="230"/>
      <c r="W264" s="230"/>
      <c r="X264" s="230"/>
      <c r="Y264" s="230"/>
      <c r="Z264" s="230"/>
      <c r="AA264" s="230"/>
      <c r="AB264" s="230"/>
      <c r="AC264" s="230"/>
      <c r="AD264" s="230"/>
      <c r="AE264" s="230"/>
      <c r="AF264" s="230"/>
      <c r="AG264" s="230"/>
      <c r="AH264" s="230"/>
      <c r="AI264" s="230"/>
      <c r="AJ264" s="230"/>
      <c r="AK264" s="230"/>
      <c r="AL264" s="230"/>
      <c r="AM264" s="230"/>
      <c r="AN264" s="715" t="s">
        <v>336</v>
      </c>
      <c r="AO264" s="715"/>
      <c r="AP264" s="715"/>
      <c r="AQ264" s="715"/>
      <c r="AR264" s="715"/>
      <c r="AS264" s="715"/>
      <c r="AU264" s="200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</row>
    <row r="265" spans="1:65" s="5" customFormat="1" ht="12.75" customHeight="1">
      <c r="A265" s="517" t="s">
        <v>381</v>
      </c>
      <c r="B265" s="517"/>
      <c r="C265" s="517"/>
      <c r="D265" s="517"/>
      <c r="E265" s="517"/>
      <c r="F265" s="517"/>
      <c r="G265" s="517"/>
      <c r="H265" s="517"/>
      <c r="I265" s="517"/>
      <c r="J265" s="517"/>
      <c r="K265" s="517"/>
      <c r="L265" s="517"/>
      <c r="M265" s="517"/>
      <c r="N265" s="517"/>
      <c r="O265" s="517"/>
      <c r="P265" s="517"/>
      <c r="Q265" s="517"/>
      <c r="R265" s="517"/>
      <c r="S265" s="517"/>
      <c r="T265" s="517"/>
      <c r="U265" s="517"/>
      <c r="V265" s="517"/>
      <c r="W265" s="517"/>
      <c r="X265" s="517"/>
      <c r="Y265" s="517"/>
      <c r="Z265" s="517"/>
      <c r="AA265" s="517"/>
      <c r="AB265" s="517"/>
      <c r="AC265" s="517"/>
      <c r="AD265" s="517"/>
      <c r="AE265" s="517"/>
      <c r="AF265" s="517"/>
      <c r="AG265" s="517"/>
      <c r="AH265" s="517"/>
      <c r="AI265" s="517"/>
      <c r="AJ265" s="517"/>
      <c r="AK265" s="517"/>
      <c r="AL265" s="517"/>
      <c r="AM265" s="517"/>
      <c r="AN265" s="517"/>
      <c r="AO265" s="517"/>
      <c r="AP265" s="517"/>
      <c r="AQ265" s="517"/>
      <c r="AR265" s="517"/>
      <c r="AS265" s="517"/>
      <c r="AU265" s="200"/>
    </row>
    <row r="266" spans="1:65" s="5" customFormat="1" ht="12.75" customHeight="1">
      <c r="A266" s="186"/>
      <c r="B266" s="186"/>
      <c r="C266" s="186"/>
      <c r="D266" s="186"/>
      <c r="E266" s="186"/>
      <c r="F266" s="186"/>
      <c r="G266" s="186"/>
      <c r="H266" s="186"/>
      <c r="I266" s="186"/>
      <c r="J266" s="227"/>
      <c r="K266" s="227"/>
      <c r="L266" s="227"/>
      <c r="M266" s="227"/>
      <c r="N266" s="227"/>
      <c r="O266" s="227"/>
      <c r="P266" s="227"/>
      <c r="Q266" s="227"/>
      <c r="R266" s="227"/>
      <c r="S266" s="227"/>
      <c r="T266" s="227"/>
      <c r="U266" s="227"/>
      <c r="V266" s="227"/>
      <c r="W266" s="227"/>
      <c r="X266" s="227"/>
      <c r="Y266" s="227"/>
      <c r="Z266" s="227"/>
      <c r="AA266" s="227"/>
      <c r="AB266" s="227"/>
      <c r="AC266" s="227"/>
      <c r="AD266" s="227"/>
      <c r="AE266" s="227"/>
      <c r="AF266" s="227"/>
      <c r="AG266" s="196"/>
      <c r="AH266" s="196"/>
      <c r="AI266" s="196"/>
      <c r="AJ266" s="196"/>
      <c r="AK266" s="196"/>
      <c r="AL266" s="196"/>
      <c r="AM266" s="196"/>
      <c r="AN266" s="196"/>
      <c r="AO266" s="227"/>
      <c r="AP266" s="227"/>
      <c r="AQ266" s="227"/>
      <c r="AR266" s="227"/>
      <c r="AS266" s="227"/>
      <c r="AU266" s="200"/>
    </row>
    <row r="267" spans="1:65" s="5" customFormat="1" ht="12.75" customHeight="1">
      <c r="A267" s="518" t="s">
        <v>23</v>
      </c>
      <c r="B267" s="518"/>
      <c r="C267" s="518"/>
      <c r="D267" s="518"/>
      <c r="E267" s="518"/>
      <c r="F267" s="518"/>
      <c r="G267" s="518"/>
      <c r="H267" s="518"/>
      <c r="I267" s="518"/>
      <c r="J267" s="518"/>
      <c r="K267" s="518"/>
      <c r="L267" s="518"/>
      <c r="M267" s="518"/>
      <c r="N267" s="518"/>
      <c r="O267" s="518"/>
      <c r="P267" s="518"/>
      <c r="Q267" s="518"/>
      <c r="R267" s="518"/>
      <c r="S267" s="518"/>
      <c r="T267" s="518"/>
      <c r="U267" s="518"/>
      <c r="V267" s="518"/>
      <c r="W267" s="518"/>
      <c r="X267" s="518"/>
      <c r="Y267" s="518"/>
      <c r="Z267" s="518"/>
      <c r="AA267" s="518"/>
      <c r="AB267" s="518"/>
      <c r="AC267" s="518"/>
      <c r="AD267" s="709" t="s">
        <v>40</v>
      </c>
      <c r="AE267" s="709"/>
      <c r="AF267" s="709"/>
      <c r="AG267" s="709"/>
      <c r="AH267" s="709" t="s">
        <v>76</v>
      </c>
      <c r="AI267" s="709"/>
      <c r="AJ267" s="709"/>
      <c r="AK267" s="709"/>
      <c r="AL267" s="709"/>
      <c r="AM267" s="709"/>
      <c r="AN267" s="709"/>
      <c r="AO267" s="709"/>
      <c r="AP267" s="709"/>
      <c r="AQ267" s="709"/>
      <c r="AR267" s="709"/>
      <c r="AS267" s="230"/>
      <c r="AU267" s="200"/>
    </row>
    <row r="268" spans="1:65" s="5" customFormat="1" ht="12.75" customHeight="1">
      <c r="A268" s="511">
        <v>1</v>
      </c>
      <c r="B268" s="511"/>
      <c r="C268" s="511"/>
      <c r="D268" s="511"/>
      <c r="E268" s="511"/>
      <c r="F268" s="511"/>
      <c r="G268" s="511"/>
      <c r="H268" s="511"/>
      <c r="I268" s="511"/>
      <c r="J268" s="511"/>
      <c r="K268" s="511"/>
      <c r="L268" s="511"/>
      <c r="M268" s="511"/>
      <c r="N268" s="511"/>
      <c r="O268" s="511"/>
      <c r="P268" s="511"/>
      <c r="Q268" s="511"/>
      <c r="R268" s="511"/>
      <c r="S268" s="511"/>
      <c r="T268" s="511"/>
      <c r="U268" s="511"/>
      <c r="V268" s="511"/>
      <c r="W268" s="511"/>
      <c r="X268" s="511"/>
      <c r="Y268" s="511"/>
      <c r="Z268" s="511"/>
      <c r="AA268" s="511"/>
      <c r="AB268" s="511"/>
      <c r="AC268" s="511"/>
      <c r="AD268" s="713">
        <v>2</v>
      </c>
      <c r="AE268" s="713"/>
      <c r="AF268" s="713"/>
      <c r="AG268" s="713"/>
      <c r="AH268" s="714">
        <v>3</v>
      </c>
      <c r="AI268" s="714"/>
      <c r="AJ268" s="714"/>
      <c r="AK268" s="714"/>
      <c r="AL268" s="714"/>
      <c r="AM268" s="714"/>
      <c r="AN268" s="714"/>
      <c r="AO268" s="714"/>
      <c r="AP268" s="714"/>
      <c r="AQ268" s="714"/>
      <c r="AR268" s="714"/>
      <c r="AS268" s="230"/>
      <c r="AU268" s="200"/>
    </row>
    <row r="269" spans="1:65" s="5" customFormat="1" ht="12.75" customHeight="1">
      <c r="A269" s="499" t="s">
        <v>73</v>
      </c>
      <c r="B269" s="499"/>
      <c r="C269" s="499"/>
      <c r="D269" s="499"/>
      <c r="E269" s="499"/>
      <c r="F269" s="499"/>
      <c r="G269" s="499"/>
      <c r="H269" s="499"/>
      <c r="I269" s="499"/>
      <c r="J269" s="499"/>
      <c r="K269" s="499"/>
      <c r="L269" s="499"/>
      <c r="M269" s="499"/>
      <c r="N269" s="499"/>
      <c r="O269" s="499"/>
      <c r="P269" s="499"/>
      <c r="Q269" s="499"/>
      <c r="R269" s="499"/>
      <c r="S269" s="499"/>
      <c r="T269" s="499"/>
      <c r="U269" s="499"/>
      <c r="V269" s="499"/>
      <c r="W269" s="499"/>
      <c r="X269" s="499"/>
      <c r="Y269" s="499"/>
      <c r="Z269" s="499"/>
      <c r="AA269" s="499"/>
      <c r="AB269" s="499"/>
      <c r="AC269" s="499"/>
      <c r="AD269" s="709" t="s">
        <v>66</v>
      </c>
      <c r="AE269" s="709"/>
      <c r="AF269" s="709"/>
      <c r="AG269" s="709"/>
      <c r="AH269" s="578"/>
      <c r="AI269" s="578"/>
      <c r="AJ269" s="578"/>
      <c r="AK269" s="578"/>
      <c r="AL269" s="578"/>
      <c r="AM269" s="578"/>
      <c r="AN269" s="578"/>
      <c r="AO269" s="578"/>
      <c r="AP269" s="578"/>
      <c r="AQ269" s="578"/>
      <c r="AR269" s="578"/>
      <c r="AS269" s="230"/>
      <c r="AU269" s="200"/>
    </row>
    <row r="270" spans="1:65" s="5" customFormat="1" ht="25.5" customHeight="1">
      <c r="A270" s="499" t="s">
        <v>74</v>
      </c>
      <c r="B270" s="499"/>
      <c r="C270" s="499"/>
      <c r="D270" s="499"/>
      <c r="E270" s="499"/>
      <c r="F270" s="499"/>
      <c r="G270" s="499"/>
      <c r="H270" s="499"/>
      <c r="I270" s="499"/>
      <c r="J270" s="499"/>
      <c r="K270" s="499"/>
      <c r="L270" s="499"/>
      <c r="M270" s="499"/>
      <c r="N270" s="499"/>
      <c r="O270" s="499"/>
      <c r="P270" s="499"/>
      <c r="Q270" s="499"/>
      <c r="R270" s="499"/>
      <c r="S270" s="499"/>
      <c r="T270" s="499"/>
      <c r="U270" s="499"/>
      <c r="V270" s="499"/>
      <c r="W270" s="499"/>
      <c r="X270" s="499"/>
      <c r="Y270" s="499"/>
      <c r="Z270" s="499"/>
      <c r="AA270" s="499"/>
      <c r="AB270" s="499"/>
      <c r="AC270" s="499"/>
      <c r="AD270" s="709" t="s">
        <v>67</v>
      </c>
      <c r="AE270" s="709"/>
      <c r="AF270" s="709"/>
      <c r="AG270" s="709"/>
      <c r="AH270" s="578"/>
      <c r="AI270" s="578"/>
      <c r="AJ270" s="578"/>
      <c r="AK270" s="578"/>
      <c r="AL270" s="578"/>
      <c r="AM270" s="578"/>
      <c r="AN270" s="578"/>
      <c r="AO270" s="578"/>
      <c r="AP270" s="578"/>
      <c r="AQ270" s="578"/>
      <c r="AR270" s="578"/>
      <c r="AS270" s="230"/>
      <c r="AU270" s="200"/>
    </row>
    <row r="271" spans="1:65" s="5" customFormat="1" ht="12.75" customHeight="1">
      <c r="A271" s="502" t="s">
        <v>75</v>
      </c>
      <c r="B271" s="503"/>
      <c r="C271" s="503"/>
      <c r="D271" s="503"/>
      <c r="E271" s="503"/>
      <c r="F271" s="503"/>
      <c r="G271" s="503"/>
      <c r="H271" s="503"/>
      <c r="I271" s="503"/>
      <c r="J271" s="503"/>
      <c r="K271" s="503"/>
      <c r="L271" s="503"/>
      <c r="M271" s="503"/>
      <c r="N271" s="503"/>
      <c r="O271" s="503"/>
      <c r="P271" s="503"/>
      <c r="Q271" s="503"/>
      <c r="R271" s="503"/>
      <c r="S271" s="503"/>
      <c r="T271" s="503"/>
      <c r="U271" s="503"/>
      <c r="V271" s="503"/>
      <c r="W271" s="503"/>
      <c r="X271" s="503"/>
      <c r="Y271" s="503"/>
      <c r="Z271" s="503"/>
      <c r="AA271" s="503"/>
      <c r="AB271" s="503"/>
      <c r="AC271" s="504"/>
      <c r="AD271" s="710" t="s">
        <v>68</v>
      </c>
      <c r="AE271" s="711"/>
      <c r="AF271" s="711"/>
      <c r="AG271" s="712"/>
      <c r="AH271" s="548"/>
      <c r="AI271" s="549"/>
      <c r="AJ271" s="549"/>
      <c r="AK271" s="549"/>
      <c r="AL271" s="549"/>
      <c r="AM271" s="549"/>
      <c r="AN271" s="549"/>
      <c r="AO271" s="549"/>
      <c r="AP271" s="549"/>
      <c r="AQ271" s="549"/>
      <c r="AR271" s="550"/>
      <c r="AS271" s="230"/>
      <c r="AU271" s="200"/>
    </row>
    <row r="272" spans="1:65" s="5" customFormat="1" ht="12.75" customHeight="1">
      <c r="I272" s="15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232"/>
      <c r="W272" s="232"/>
      <c r="X272" s="232"/>
      <c r="Y272" s="232"/>
      <c r="Z272" s="232"/>
      <c r="AA272" s="232"/>
      <c r="AB272" s="232"/>
      <c r="AC272" s="233"/>
      <c r="AD272" s="233"/>
      <c r="AE272" s="233"/>
      <c r="AF272" s="233"/>
      <c r="AG272" s="229"/>
      <c r="AH272" s="229"/>
      <c r="AI272" s="229"/>
      <c r="AJ272" s="229"/>
      <c r="AK272" s="229"/>
      <c r="AL272" s="229"/>
      <c r="AM272" s="229"/>
      <c r="AN272" s="229"/>
      <c r="AO272" s="230"/>
      <c r="AP272" s="230"/>
      <c r="AQ272" s="230"/>
      <c r="AR272" s="230"/>
      <c r="AS272" s="230"/>
      <c r="AU272" s="200"/>
    </row>
    <row r="274" spans="3:45">
      <c r="F274" s="5"/>
      <c r="G274" s="5"/>
      <c r="H274" s="5"/>
      <c r="I274" s="5"/>
      <c r="J274" s="196"/>
      <c r="K274" s="196"/>
    </row>
    <row r="275" spans="3:45">
      <c r="D275" s="14"/>
      <c r="F275" s="14"/>
      <c r="G275" s="14"/>
      <c r="H275" s="14"/>
      <c r="I275" s="14"/>
      <c r="J275" s="209"/>
      <c r="K275" s="209"/>
      <c r="L275" s="208"/>
      <c r="T275" s="204" t="s">
        <v>378</v>
      </c>
      <c r="W275" s="221"/>
      <c r="X275" s="221"/>
      <c r="Y275" s="221"/>
      <c r="Z275" s="221"/>
      <c r="AA275" s="221"/>
      <c r="AD275" s="716" t="s">
        <v>392</v>
      </c>
      <c r="AE275" s="716"/>
      <c r="AF275" s="716"/>
      <c r="AG275" s="716"/>
      <c r="AH275" s="716"/>
      <c r="AI275" s="716"/>
      <c r="AJ275" s="716"/>
      <c r="AS275" s="188"/>
    </row>
    <row r="276" spans="3:45">
      <c r="C276" s="5"/>
      <c r="D276" s="5"/>
      <c r="E276" s="5"/>
      <c r="F276" s="5"/>
      <c r="G276" s="5"/>
      <c r="H276" s="5"/>
      <c r="I276" s="5"/>
      <c r="J276" s="196"/>
      <c r="K276" s="196"/>
      <c r="W276" s="234"/>
      <c r="X276" s="235"/>
      <c r="Y276" s="236" t="s">
        <v>34</v>
      </c>
      <c r="Z276" s="235"/>
      <c r="AA276" s="234"/>
      <c r="AB276" s="234"/>
      <c r="AC276" s="234"/>
      <c r="AD276" s="237" t="s">
        <v>35</v>
      </c>
      <c r="AE276" s="237"/>
      <c r="AF276" s="237"/>
      <c r="AG276" s="234"/>
      <c r="AH276" s="234"/>
      <c r="AI276" s="234"/>
      <c r="AJ276" s="234"/>
      <c r="AK276" s="234"/>
      <c r="AL276" s="234"/>
      <c r="AM276" s="234"/>
      <c r="AS276" s="188"/>
    </row>
    <row r="277" spans="3:45">
      <c r="C277" s="5"/>
      <c r="D277" s="5"/>
      <c r="E277" s="5"/>
      <c r="F277" s="5"/>
      <c r="G277" s="5"/>
      <c r="H277" s="5"/>
      <c r="I277" s="5"/>
      <c r="J277" s="196"/>
      <c r="K277" s="204"/>
      <c r="R277" s="708" t="s">
        <v>374</v>
      </c>
      <c r="S277" s="708"/>
      <c r="W277" s="234"/>
      <c r="X277" s="234"/>
      <c r="Y277" s="234"/>
      <c r="Z277" s="234"/>
      <c r="AA277" s="234"/>
      <c r="AB277" s="234"/>
      <c r="AC277" s="234"/>
      <c r="AD277" s="234"/>
      <c r="AE277" s="234"/>
      <c r="AF277" s="234"/>
      <c r="AG277" s="234"/>
      <c r="AH277" s="234"/>
      <c r="AI277" s="234"/>
      <c r="AJ277" s="234"/>
      <c r="AK277" s="234"/>
      <c r="AL277" s="234"/>
      <c r="AM277" s="234"/>
      <c r="AS277" s="188"/>
    </row>
    <row r="278" spans="3:45">
      <c r="F278" s="5"/>
      <c r="G278" s="5"/>
      <c r="H278" s="5"/>
      <c r="I278" s="5"/>
      <c r="J278" s="196"/>
      <c r="K278" s="204"/>
      <c r="W278" s="234"/>
      <c r="X278" s="234"/>
      <c r="Y278" s="234"/>
      <c r="Z278" s="234"/>
      <c r="AA278" s="234"/>
      <c r="AB278" s="234"/>
      <c r="AC278" s="234"/>
      <c r="AD278" s="234"/>
      <c r="AE278" s="234"/>
      <c r="AF278" s="234"/>
      <c r="AG278" s="234"/>
      <c r="AH278" s="234"/>
      <c r="AI278" s="234"/>
      <c r="AJ278" s="234"/>
      <c r="AK278" s="234"/>
      <c r="AL278" s="234"/>
      <c r="AM278" s="234"/>
      <c r="AS278" s="188"/>
    </row>
    <row r="279" spans="3:45">
      <c r="K279" s="203"/>
      <c r="W279" s="234"/>
      <c r="X279" s="234"/>
      <c r="Y279" s="234"/>
      <c r="Z279" s="234"/>
      <c r="AA279" s="234"/>
      <c r="AB279" s="234"/>
      <c r="AC279" s="234"/>
      <c r="AD279" s="234"/>
      <c r="AE279" s="234"/>
      <c r="AF279" s="234"/>
      <c r="AG279" s="234"/>
      <c r="AH279" s="234"/>
      <c r="AI279" s="234"/>
      <c r="AJ279" s="234"/>
      <c r="AK279" s="234"/>
      <c r="AL279" s="234"/>
      <c r="AM279" s="234"/>
      <c r="AS279" s="188"/>
    </row>
    <row r="280" spans="3:45">
      <c r="T280" s="203" t="s">
        <v>379</v>
      </c>
      <c r="W280" s="238"/>
      <c r="X280" s="238"/>
      <c r="Y280" s="239"/>
      <c r="Z280" s="239"/>
      <c r="AA280" s="238"/>
      <c r="AB280" s="234"/>
      <c r="AC280" s="234"/>
      <c r="AD280" s="707" t="s">
        <v>396</v>
      </c>
      <c r="AE280" s="707"/>
      <c r="AF280" s="707"/>
      <c r="AG280" s="707"/>
      <c r="AH280" s="707"/>
      <c r="AI280" s="707"/>
      <c r="AJ280" s="707"/>
      <c r="AK280" s="234"/>
      <c r="AL280" s="234"/>
      <c r="AM280" s="234"/>
      <c r="AS280" s="188"/>
    </row>
    <row r="281" spans="3:45">
      <c r="W281" s="234"/>
      <c r="X281" s="234"/>
      <c r="Y281" s="236" t="s">
        <v>34</v>
      </c>
      <c r="Z281" s="235"/>
      <c r="AA281" s="234"/>
      <c r="AB281" s="234"/>
      <c r="AC281" s="234"/>
      <c r="AD281" s="240" t="s">
        <v>35</v>
      </c>
      <c r="AE281" s="236"/>
      <c r="AF281" s="236"/>
      <c r="AG281" s="234"/>
      <c r="AH281" s="234"/>
      <c r="AI281" s="234"/>
      <c r="AJ281" s="234"/>
      <c r="AK281" s="234"/>
      <c r="AL281" s="234"/>
      <c r="AM281" s="234"/>
      <c r="AS281" s="188"/>
    </row>
    <row r="282" spans="3:45">
      <c r="K282" s="203"/>
      <c r="W282" s="234"/>
      <c r="X282" s="234"/>
      <c r="Y282" s="234"/>
      <c r="Z282" s="234"/>
      <c r="AA282" s="234"/>
      <c r="AB282" s="234"/>
      <c r="AC282" s="234"/>
      <c r="AD282" s="234"/>
      <c r="AE282" s="234"/>
      <c r="AF282" s="234"/>
      <c r="AG282" s="234"/>
      <c r="AH282" s="234"/>
      <c r="AI282" s="234"/>
      <c r="AJ282" s="234"/>
      <c r="AK282" s="234"/>
      <c r="AL282" s="234"/>
      <c r="AM282" s="234"/>
      <c r="AS282" s="188"/>
    </row>
    <row r="283" spans="3:45">
      <c r="K283" s="203"/>
      <c r="W283" s="234"/>
      <c r="X283" s="234"/>
      <c r="Y283" s="234"/>
      <c r="Z283" s="234"/>
      <c r="AA283" s="234"/>
      <c r="AB283" s="234"/>
      <c r="AC283" s="234"/>
      <c r="AD283" s="234"/>
      <c r="AE283" s="234"/>
      <c r="AF283" s="234"/>
      <c r="AG283" s="234"/>
      <c r="AH283" s="234"/>
      <c r="AI283" s="234"/>
      <c r="AJ283" s="234"/>
      <c r="AK283" s="234"/>
      <c r="AL283" s="234"/>
      <c r="AM283" s="234"/>
      <c r="AS283" s="188"/>
    </row>
    <row r="284" spans="3:45">
      <c r="K284" s="203" t="s">
        <v>380</v>
      </c>
      <c r="N284" s="604" t="s">
        <v>397</v>
      </c>
      <c r="O284" s="604"/>
      <c r="P284" s="604"/>
      <c r="Q284" s="604"/>
      <c r="R284" s="604"/>
      <c r="S284" s="604"/>
      <c r="T284" s="604"/>
      <c r="W284" s="238"/>
      <c r="X284" s="238"/>
      <c r="Y284" s="238"/>
      <c r="Z284" s="238"/>
      <c r="AA284" s="238"/>
      <c r="AB284" s="234"/>
      <c r="AC284" s="234"/>
      <c r="AD284" s="707" t="s">
        <v>398</v>
      </c>
      <c r="AE284" s="707"/>
      <c r="AF284" s="707"/>
      <c r="AG284" s="707"/>
      <c r="AH284" s="707"/>
      <c r="AI284" s="707"/>
      <c r="AJ284" s="707"/>
      <c r="AK284" s="235"/>
      <c r="AL284" s="235"/>
      <c r="AM284" s="234"/>
      <c r="AS284" s="188"/>
    </row>
    <row r="285" spans="3:45">
      <c r="N285" s="234"/>
      <c r="O285" s="234"/>
      <c r="P285" s="234"/>
      <c r="Q285" s="234"/>
      <c r="R285" s="234"/>
      <c r="S285" s="234"/>
      <c r="T285" s="241" t="s">
        <v>36</v>
      </c>
      <c r="W285" s="234"/>
      <c r="X285" s="234"/>
      <c r="Y285" s="242" t="s">
        <v>34</v>
      </c>
      <c r="Z285" s="234"/>
      <c r="AA285" s="234"/>
      <c r="AB285" s="234"/>
      <c r="AC285" s="234"/>
      <c r="AD285" s="240" t="s">
        <v>35</v>
      </c>
      <c r="AE285" s="236"/>
      <c r="AF285" s="236"/>
      <c r="AG285" s="234"/>
      <c r="AH285" s="234"/>
      <c r="AI285" s="234"/>
      <c r="AJ285" s="234"/>
      <c r="AK285" s="234"/>
      <c r="AL285" s="234"/>
      <c r="AM285" s="234"/>
      <c r="AS285" s="188"/>
    </row>
    <row r="286" spans="3:45">
      <c r="C286" s="1"/>
      <c r="D286" s="1"/>
      <c r="E286" s="1"/>
      <c r="F286" s="1"/>
      <c r="G286" s="1"/>
      <c r="H286" s="1"/>
      <c r="I286" s="1"/>
      <c r="J286" s="234"/>
      <c r="K286" s="241"/>
      <c r="AS286" s="188"/>
    </row>
  </sheetData>
  <mergeCells count="1329">
    <mergeCell ref="AT241:BB241"/>
    <mergeCell ref="BC241:BG241"/>
    <mergeCell ref="BH241:BK241"/>
    <mergeCell ref="AG2:AS2"/>
    <mergeCell ref="AG3:AS3"/>
    <mergeCell ref="AJ4:AS4"/>
    <mergeCell ref="AK9:AS9"/>
    <mergeCell ref="AJ10:AS10"/>
    <mergeCell ref="A14:AS14"/>
    <mergeCell ref="I43:L43"/>
    <mergeCell ref="AM48:AP48"/>
    <mergeCell ref="AM49:AP49"/>
    <mergeCell ref="AN52:AS52"/>
    <mergeCell ref="A53:AS53"/>
    <mergeCell ref="A54:AS54"/>
    <mergeCell ref="Q25:AJ25"/>
    <mergeCell ref="AP25:AS25"/>
    <mergeCell ref="AP26:AS26"/>
    <mergeCell ref="Q27:AJ27"/>
    <mergeCell ref="AP27:AS27"/>
    <mergeCell ref="Q28:AJ28"/>
    <mergeCell ref="A15:AS15"/>
    <mergeCell ref="A16:AS16"/>
    <mergeCell ref="A17:AS17"/>
    <mergeCell ref="N21:AJ21"/>
    <mergeCell ref="AP21:AS21"/>
    <mergeCell ref="N22:AJ22"/>
    <mergeCell ref="AP22:AS23"/>
    <mergeCell ref="N23:AJ24"/>
    <mergeCell ref="AP24:AS24"/>
    <mergeCell ref="A61:C62"/>
    <mergeCell ref="D61:AJ61"/>
    <mergeCell ref="AK61:AR62"/>
    <mergeCell ref="D62:AJ62"/>
    <mergeCell ref="A63:C63"/>
    <mergeCell ref="D63:AJ63"/>
    <mergeCell ref="AK63:AR63"/>
    <mergeCell ref="A58:C58"/>
    <mergeCell ref="D58:AJ58"/>
    <mergeCell ref="AK58:AR58"/>
    <mergeCell ref="A59:C60"/>
    <mergeCell ref="D59:AJ59"/>
    <mergeCell ref="AK59:AR60"/>
    <mergeCell ref="D60:AJ60"/>
    <mergeCell ref="A55:AS55"/>
    <mergeCell ref="A56:C56"/>
    <mergeCell ref="D56:AJ56"/>
    <mergeCell ref="AK56:AR56"/>
    <mergeCell ref="A57:C57"/>
    <mergeCell ref="D57:AJ57"/>
    <mergeCell ref="AK57:AR57"/>
    <mergeCell ref="A71:C71"/>
    <mergeCell ref="D71:AJ71"/>
    <mergeCell ref="AK71:AR71"/>
    <mergeCell ref="A72:C72"/>
    <mergeCell ref="D72:AJ72"/>
    <mergeCell ref="AK72:AR72"/>
    <mergeCell ref="A67:C68"/>
    <mergeCell ref="D67:AJ67"/>
    <mergeCell ref="AK67:AR68"/>
    <mergeCell ref="D68:AJ68"/>
    <mergeCell ref="A69:C70"/>
    <mergeCell ref="D69:AJ69"/>
    <mergeCell ref="AK69:AR70"/>
    <mergeCell ref="D70:AJ70"/>
    <mergeCell ref="A64:C65"/>
    <mergeCell ref="D64:AJ64"/>
    <mergeCell ref="AK64:AR65"/>
    <mergeCell ref="D65:AJ65"/>
    <mergeCell ref="A66:C66"/>
    <mergeCell ref="D66:AJ66"/>
    <mergeCell ref="AK66:AR66"/>
    <mergeCell ref="A78:C79"/>
    <mergeCell ref="D78:AJ78"/>
    <mergeCell ref="AK78:AR79"/>
    <mergeCell ref="D79:AJ79"/>
    <mergeCell ref="AN81:AS81"/>
    <mergeCell ref="A82:AS82"/>
    <mergeCell ref="A75:C75"/>
    <mergeCell ref="D75:AJ75"/>
    <mergeCell ref="AK75:AR75"/>
    <mergeCell ref="A76:C77"/>
    <mergeCell ref="D76:AJ76"/>
    <mergeCell ref="AK76:AR77"/>
    <mergeCell ref="D77:AJ77"/>
    <mergeCell ref="A73:C73"/>
    <mergeCell ref="D73:AJ73"/>
    <mergeCell ref="AK73:AR73"/>
    <mergeCell ref="A74:C74"/>
    <mergeCell ref="D74:AJ74"/>
    <mergeCell ref="AK74:AR74"/>
    <mergeCell ref="AH86:AK87"/>
    <mergeCell ref="AL86:AS86"/>
    <mergeCell ref="AL87:AO87"/>
    <mergeCell ref="AP87:AS87"/>
    <mergeCell ref="A88:I88"/>
    <mergeCell ref="J88:L88"/>
    <mergeCell ref="M88:O88"/>
    <mergeCell ref="P88:T88"/>
    <mergeCell ref="U88:Y88"/>
    <mergeCell ref="Z88:AC88"/>
    <mergeCell ref="A83:AS83"/>
    <mergeCell ref="A84:I87"/>
    <mergeCell ref="J84:L87"/>
    <mergeCell ref="M84:O87"/>
    <mergeCell ref="P84:AS84"/>
    <mergeCell ref="P85:T87"/>
    <mergeCell ref="U85:AS85"/>
    <mergeCell ref="U86:Y87"/>
    <mergeCell ref="Z86:AC87"/>
    <mergeCell ref="AD86:AG87"/>
    <mergeCell ref="Z91:AC92"/>
    <mergeCell ref="AD91:AG92"/>
    <mergeCell ref="AH91:AK92"/>
    <mergeCell ref="AL91:AO92"/>
    <mergeCell ref="AP91:AS92"/>
    <mergeCell ref="A92:I92"/>
    <mergeCell ref="Z90:AC90"/>
    <mergeCell ref="AD90:AG90"/>
    <mergeCell ref="AH90:AK90"/>
    <mergeCell ref="AL90:AO90"/>
    <mergeCell ref="AP90:AS90"/>
    <mergeCell ref="A91:I91"/>
    <mergeCell ref="J91:L92"/>
    <mergeCell ref="M91:O92"/>
    <mergeCell ref="P91:T92"/>
    <mergeCell ref="U91:Y92"/>
    <mergeCell ref="AD88:AG88"/>
    <mergeCell ref="AH88:AK88"/>
    <mergeCell ref="AL88:AO88"/>
    <mergeCell ref="AP88:AS88"/>
    <mergeCell ref="A89:AS89"/>
    <mergeCell ref="A90:I90"/>
    <mergeCell ref="J90:L90"/>
    <mergeCell ref="M90:O90"/>
    <mergeCell ref="P90:T90"/>
    <mergeCell ref="U90:Y90"/>
    <mergeCell ref="AD94:AG95"/>
    <mergeCell ref="AH94:AK95"/>
    <mergeCell ref="AL94:AO95"/>
    <mergeCell ref="AP94:AS95"/>
    <mergeCell ref="A95:I95"/>
    <mergeCell ref="A96:I96"/>
    <mergeCell ref="J96:L96"/>
    <mergeCell ref="M96:O96"/>
    <mergeCell ref="P96:T96"/>
    <mergeCell ref="U96:Y96"/>
    <mergeCell ref="AD93:AG93"/>
    <mergeCell ref="AH93:AK93"/>
    <mergeCell ref="AL93:AO93"/>
    <mergeCell ref="AP93:AS93"/>
    <mergeCell ref="A94:I94"/>
    <mergeCell ref="J94:L95"/>
    <mergeCell ref="M94:O95"/>
    <mergeCell ref="P94:T95"/>
    <mergeCell ref="U94:Y95"/>
    <mergeCell ref="Z94:AC95"/>
    <mergeCell ref="A93:I93"/>
    <mergeCell ref="J93:L93"/>
    <mergeCell ref="M93:O93"/>
    <mergeCell ref="P93:T93"/>
    <mergeCell ref="U93:Y93"/>
    <mergeCell ref="Z93:AC93"/>
    <mergeCell ref="Z97:AC97"/>
    <mergeCell ref="AD97:AG97"/>
    <mergeCell ref="AH97:AK97"/>
    <mergeCell ref="AL97:AO97"/>
    <mergeCell ref="AP97:AS97"/>
    <mergeCell ref="A98:I98"/>
    <mergeCell ref="J98:L98"/>
    <mergeCell ref="M98:O98"/>
    <mergeCell ref="P98:T98"/>
    <mergeCell ref="U98:Y98"/>
    <mergeCell ref="Z96:AC96"/>
    <mergeCell ref="AD96:AG96"/>
    <mergeCell ref="AH96:AK96"/>
    <mergeCell ref="AL96:AO96"/>
    <mergeCell ref="AP96:AS96"/>
    <mergeCell ref="A97:I97"/>
    <mergeCell ref="J97:L97"/>
    <mergeCell ref="M97:O97"/>
    <mergeCell ref="P97:T97"/>
    <mergeCell ref="U97:Y97"/>
    <mergeCell ref="Z99:AC99"/>
    <mergeCell ref="AD99:AG99"/>
    <mergeCell ref="AH99:AK99"/>
    <mergeCell ref="AL99:AO99"/>
    <mergeCell ref="AP99:AS99"/>
    <mergeCell ref="A100:I100"/>
    <mergeCell ref="J100:L100"/>
    <mergeCell ref="M100:O100"/>
    <mergeCell ref="P100:T100"/>
    <mergeCell ref="U100:Y100"/>
    <mergeCell ref="Z98:AC98"/>
    <mergeCell ref="AD98:AG98"/>
    <mergeCell ref="AH98:AK98"/>
    <mergeCell ref="AL98:AO98"/>
    <mergeCell ref="AP98:AS98"/>
    <mergeCell ref="A99:I99"/>
    <mergeCell ref="J99:L99"/>
    <mergeCell ref="M99:O99"/>
    <mergeCell ref="P99:T99"/>
    <mergeCell ref="U99:Y99"/>
    <mergeCell ref="Z101:AC101"/>
    <mergeCell ref="AD101:AG101"/>
    <mergeCell ref="AH101:AK101"/>
    <mergeCell ref="AL101:AO101"/>
    <mergeCell ref="AP101:AS101"/>
    <mergeCell ref="A102:I102"/>
    <mergeCell ref="J102:L103"/>
    <mergeCell ref="M102:O103"/>
    <mergeCell ref="P102:T103"/>
    <mergeCell ref="U102:Y103"/>
    <mergeCell ref="Z100:AC100"/>
    <mergeCell ref="AD100:AG100"/>
    <mergeCell ref="AH100:AK100"/>
    <mergeCell ref="AL100:AO100"/>
    <mergeCell ref="AP100:AS100"/>
    <mergeCell ref="A101:I101"/>
    <mergeCell ref="J101:L101"/>
    <mergeCell ref="M101:O101"/>
    <mergeCell ref="P101:T101"/>
    <mergeCell ref="U101:Y101"/>
    <mergeCell ref="AD104:AG104"/>
    <mergeCell ref="AH104:AK104"/>
    <mergeCell ref="AL104:AO104"/>
    <mergeCell ref="AP104:AS104"/>
    <mergeCell ref="A105:I105"/>
    <mergeCell ref="J105:L105"/>
    <mergeCell ref="M105:O105"/>
    <mergeCell ref="P105:T105"/>
    <mergeCell ref="U105:Y105"/>
    <mergeCell ref="Z105:AC105"/>
    <mergeCell ref="A104:I104"/>
    <mergeCell ref="J104:L104"/>
    <mergeCell ref="M104:O104"/>
    <mergeCell ref="P104:T104"/>
    <mergeCell ref="U104:Y104"/>
    <mergeCell ref="Z104:AC104"/>
    <mergeCell ref="Z102:AC103"/>
    <mergeCell ref="AD102:AG103"/>
    <mergeCell ref="AH102:AK103"/>
    <mergeCell ref="AL102:AO103"/>
    <mergeCell ref="AP102:AS103"/>
    <mergeCell ref="A103:I103"/>
    <mergeCell ref="AD106:AG107"/>
    <mergeCell ref="AH106:AK107"/>
    <mergeCell ref="AL106:AO107"/>
    <mergeCell ref="AP106:AS107"/>
    <mergeCell ref="A107:I107"/>
    <mergeCell ref="A108:I108"/>
    <mergeCell ref="J108:L109"/>
    <mergeCell ref="M108:O109"/>
    <mergeCell ref="P108:T109"/>
    <mergeCell ref="U108:Y109"/>
    <mergeCell ref="AD105:AG105"/>
    <mergeCell ref="AH105:AK105"/>
    <mergeCell ref="AL105:AO105"/>
    <mergeCell ref="AP105:AS105"/>
    <mergeCell ref="A106:I106"/>
    <mergeCell ref="J106:L107"/>
    <mergeCell ref="M106:O107"/>
    <mergeCell ref="P106:T107"/>
    <mergeCell ref="U106:Y107"/>
    <mergeCell ref="Z106:AC107"/>
    <mergeCell ref="AD110:AG111"/>
    <mergeCell ref="AH110:AK111"/>
    <mergeCell ref="AL110:AO111"/>
    <mergeCell ref="AP110:AS111"/>
    <mergeCell ref="A111:I111"/>
    <mergeCell ref="A112:I112"/>
    <mergeCell ref="J112:L112"/>
    <mergeCell ref="M112:O112"/>
    <mergeCell ref="P112:T112"/>
    <mergeCell ref="U112:Y112"/>
    <mergeCell ref="A110:I110"/>
    <mergeCell ref="J110:L111"/>
    <mergeCell ref="M110:O111"/>
    <mergeCell ref="P110:T111"/>
    <mergeCell ref="U110:Y111"/>
    <mergeCell ref="Z110:AC111"/>
    <mergeCell ref="Z108:AC109"/>
    <mergeCell ref="AD108:AG109"/>
    <mergeCell ref="AH108:AK109"/>
    <mergeCell ref="AL108:AO109"/>
    <mergeCell ref="AP108:AS109"/>
    <mergeCell ref="A109:I109"/>
    <mergeCell ref="Z113:AC113"/>
    <mergeCell ref="AD113:AG113"/>
    <mergeCell ref="AH113:AK113"/>
    <mergeCell ref="AL113:AO113"/>
    <mergeCell ref="AP113:AS113"/>
    <mergeCell ref="A114:I114"/>
    <mergeCell ref="J114:L114"/>
    <mergeCell ref="M114:O114"/>
    <mergeCell ref="P114:T114"/>
    <mergeCell ref="U114:Y114"/>
    <mergeCell ref="Z112:AC112"/>
    <mergeCell ref="AD112:AG112"/>
    <mergeCell ref="AH112:AK112"/>
    <mergeCell ref="AL112:AO112"/>
    <mergeCell ref="AP112:AS112"/>
    <mergeCell ref="A113:I113"/>
    <mergeCell ref="J113:L113"/>
    <mergeCell ref="M113:O113"/>
    <mergeCell ref="P113:T113"/>
    <mergeCell ref="U113:Y113"/>
    <mergeCell ref="Z115:AC115"/>
    <mergeCell ref="AD115:AG115"/>
    <mergeCell ref="AH115:AK115"/>
    <mergeCell ref="AL115:AO115"/>
    <mergeCell ref="AP115:AS115"/>
    <mergeCell ref="A116:I116"/>
    <mergeCell ref="J116:L117"/>
    <mergeCell ref="M116:O117"/>
    <mergeCell ref="P116:T117"/>
    <mergeCell ref="U116:Y117"/>
    <mergeCell ref="Z114:AC114"/>
    <mergeCell ref="AD114:AG114"/>
    <mergeCell ref="AH114:AK114"/>
    <mergeCell ref="AL114:AO114"/>
    <mergeCell ref="AP114:AS114"/>
    <mergeCell ref="A115:I115"/>
    <mergeCell ref="J115:L115"/>
    <mergeCell ref="M115:O115"/>
    <mergeCell ref="P115:T115"/>
    <mergeCell ref="U115:Y115"/>
    <mergeCell ref="AD118:AG118"/>
    <mergeCell ref="AH118:AK118"/>
    <mergeCell ref="AL118:AO118"/>
    <mergeCell ref="AP118:AS118"/>
    <mergeCell ref="A119:I119"/>
    <mergeCell ref="J119:L119"/>
    <mergeCell ref="M119:O119"/>
    <mergeCell ref="P119:T119"/>
    <mergeCell ref="U119:Y119"/>
    <mergeCell ref="Z119:AC119"/>
    <mergeCell ref="A118:I118"/>
    <mergeCell ref="J118:L118"/>
    <mergeCell ref="M118:O118"/>
    <mergeCell ref="P118:T118"/>
    <mergeCell ref="U118:Y118"/>
    <mergeCell ref="Z118:AC118"/>
    <mergeCell ref="Z116:AC117"/>
    <mergeCell ref="AD116:AG117"/>
    <mergeCell ref="AH116:AK117"/>
    <mergeCell ref="AL116:AO117"/>
    <mergeCell ref="AP116:AS117"/>
    <mergeCell ref="A117:I117"/>
    <mergeCell ref="AD120:AG120"/>
    <mergeCell ref="AH120:AK120"/>
    <mergeCell ref="AL120:AO120"/>
    <mergeCell ref="AP120:AS120"/>
    <mergeCell ref="A121:I121"/>
    <mergeCell ref="J121:L122"/>
    <mergeCell ref="M121:O122"/>
    <mergeCell ref="P121:T122"/>
    <mergeCell ref="U121:Y122"/>
    <mergeCell ref="Z121:AC122"/>
    <mergeCell ref="AD119:AG119"/>
    <mergeCell ref="AH119:AK119"/>
    <mergeCell ref="AL119:AO119"/>
    <mergeCell ref="AP119:AS119"/>
    <mergeCell ref="A120:I120"/>
    <mergeCell ref="J120:L120"/>
    <mergeCell ref="M120:O120"/>
    <mergeCell ref="P120:T120"/>
    <mergeCell ref="U120:Y120"/>
    <mergeCell ref="Z120:AC120"/>
    <mergeCell ref="Z123:AC123"/>
    <mergeCell ref="AD123:AG123"/>
    <mergeCell ref="AH123:AK123"/>
    <mergeCell ref="AL123:AO123"/>
    <mergeCell ref="AP123:AS123"/>
    <mergeCell ref="A124:I124"/>
    <mergeCell ref="J124:L125"/>
    <mergeCell ref="M124:O125"/>
    <mergeCell ref="P124:T125"/>
    <mergeCell ref="U124:Y125"/>
    <mergeCell ref="AD121:AG122"/>
    <mergeCell ref="AH121:AK122"/>
    <mergeCell ref="AL121:AO122"/>
    <mergeCell ref="AP121:AS122"/>
    <mergeCell ref="A122:I122"/>
    <mergeCell ref="A123:I123"/>
    <mergeCell ref="J123:L123"/>
    <mergeCell ref="M123:O123"/>
    <mergeCell ref="P123:T123"/>
    <mergeCell ref="U123:Y123"/>
    <mergeCell ref="AD126:AG126"/>
    <mergeCell ref="AH126:AK126"/>
    <mergeCell ref="AL126:AO126"/>
    <mergeCell ref="AP126:AS126"/>
    <mergeCell ref="A127:I127"/>
    <mergeCell ref="J127:L127"/>
    <mergeCell ref="M127:O127"/>
    <mergeCell ref="P127:T127"/>
    <mergeCell ref="U127:Y127"/>
    <mergeCell ref="Z127:AC127"/>
    <mergeCell ref="A126:I126"/>
    <mergeCell ref="J126:L126"/>
    <mergeCell ref="M126:O126"/>
    <mergeCell ref="P126:T126"/>
    <mergeCell ref="U126:Y126"/>
    <mergeCell ref="Z126:AC126"/>
    <mergeCell ref="Z124:AC125"/>
    <mergeCell ref="AD124:AG125"/>
    <mergeCell ref="AH124:AK125"/>
    <mergeCell ref="AL124:AO125"/>
    <mergeCell ref="AP124:AS125"/>
    <mergeCell ref="A125:I125"/>
    <mergeCell ref="AD128:AG128"/>
    <mergeCell ref="AH128:AK128"/>
    <mergeCell ref="AL128:AO128"/>
    <mergeCell ref="AP128:AS128"/>
    <mergeCell ref="A129:I129"/>
    <mergeCell ref="J129:L130"/>
    <mergeCell ref="M129:O130"/>
    <mergeCell ref="P129:T130"/>
    <mergeCell ref="U129:Y130"/>
    <mergeCell ref="Z129:AC130"/>
    <mergeCell ref="AD127:AG127"/>
    <mergeCell ref="AH127:AK127"/>
    <mergeCell ref="AL127:AO127"/>
    <mergeCell ref="AP127:AS127"/>
    <mergeCell ref="A128:I128"/>
    <mergeCell ref="J128:L128"/>
    <mergeCell ref="M128:O128"/>
    <mergeCell ref="P128:T128"/>
    <mergeCell ref="U128:Y128"/>
    <mergeCell ref="Z128:AC128"/>
    <mergeCell ref="Z131:AC131"/>
    <mergeCell ref="AD131:AG131"/>
    <mergeCell ref="AH131:AK131"/>
    <mergeCell ref="AL131:AO131"/>
    <mergeCell ref="AP131:AS131"/>
    <mergeCell ref="A132:I132"/>
    <mergeCell ref="J132:L132"/>
    <mergeCell ref="M132:O132"/>
    <mergeCell ref="P132:T132"/>
    <mergeCell ref="U132:Y132"/>
    <mergeCell ref="AD129:AG130"/>
    <mergeCell ref="AH129:AK130"/>
    <mergeCell ref="AL129:AO130"/>
    <mergeCell ref="AP129:AS130"/>
    <mergeCell ref="A130:I130"/>
    <mergeCell ref="A131:I131"/>
    <mergeCell ref="J131:L131"/>
    <mergeCell ref="M131:O131"/>
    <mergeCell ref="P131:T131"/>
    <mergeCell ref="U131:Y131"/>
    <mergeCell ref="U134:AS134"/>
    <mergeCell ref="U135:Y136"/>
    <mergeCell ref="Z135:AC136"/>
    <mergeCell ref="AD135:AG136"/>
    <mergeCell ref="AH135:AK136"/>
    <mergeCell ref="AL135:AS135"/>
    <mergeCell ref="AL136:AO136"/>
    <mergeCell ref="AP136:AS136"/>
    <mergeCell ref="Z132:AC132"/>
    <mergeCell ref="AD132:AG132"/>
    <mergeCell ref="AH132:AK132"/>
    <mergeCell ref="AL132:AO132"/>
    <mergeCell ref="AP132:AS132"/>
    <mergeCell ref="A133:I136"/>
    <mergeCell ref="J133:L136"/>
    <mergeCell ref="M133:O136"/>
    <mergeCell ref="P133:AS133"/>
    <mergeCell ref="P134:T136"/>
    <mergeCell ref="Z140:AC141"/>
    <mergeCell ref="AD140:AG141"/>
    <mergeCell ref="AH140:AK141"/>
    <mergeCell ref="AL140:AO141"/>
    <mergeCell ref="AP140:AS141"/>
    <mergeCell ref="A141:I141"/>
    <mergeCell ref="Z139:AC139"/>
    <mergeCell ref="AD139:AG139"/>
    <mergeCell ref="AH139:AK139"/>
    <mergeCell ref="AL139:AO139"/>
    <mergeCell ref="AP139:AS139"/>
    <mergeCell ref="A140:I140"/>
    <mergeCell ref="J140:L141"/>
    <mergeCell ref="M140:O141"/>
    <mergeCell ref="P140:T141"/>
    <mergeCell ref="U140:Y141"/>
    <mergeCell ref="AD137:AG137"/>
    <mergeCell ref="AH137:AK137"/>
    <mergeCell ref="AL137:AO137"/>
    <mergeCell ref="AP137:AS137"/>
    <mergeCell ref="A138:AS138"/>
    <mergeCell ref="A139:I139"/>
    <mergeCell ref="J139:L139"/>
    <mergeCell ref="M139:O139"/>
    <mergeCell ref="P139:T139"/>
    <mergeCell ref="U139:Y139"/>
    <mergeCell ref="A137:I137"/>
    <mergeCell ref="J137:L137"/>
    <mergeCell ref="M137:O137"/>
    <mergeCell ref="P137:T137"/>
    <mergeCell ref="U137:Y137"/>
    <mergeCell ref="Z137:AC137"/>
    <mergeCell ref="AD143:AG144"/>
    <mergeCell ref="AH143:AK144"/>
    <mergeCell ref="AL143:AO144"/>
    <mergeCell ref="AP143:AS144"/>
    <mergeCell ref="A144:I144"/>
    <mergeCell ref="A145:I145"/>
    <mergeCell ref="J145:L145"/>
    <mergeCell ref="M145:O145"/>
    <mergeCell ref="P145:T145"/>
    <mergeCell ref="U145:Y145"/>
    <mergeCell ref="AD142:AG142"/>
    <mergeCell ref="AH142:AK142"/>
    <mergeCell ref="AL142:AO142"/>
    <mergeCell ref="AP142:AS142"/>
    <mergeCell ref="A143:I143"/>
    <mergeCell ref="J143:L144"/>
    <mergeCell ref="M143:O144"/>
    <mergeCell ref="P143:T144"/>
    <mergeCell ref="U143:Y144"/>
    <mergeCell ref="Z143:AC144"/>
    <mergeCell ref="A142:I142"/>
    <mergeCell ref="J142:L142"/>
    <mergeCell ref="M142:O142"/>
    <mergeCell ref="P142:T142"/>
    <mergeCell ref="U142:Y142"/>
    <mergeCell ref="Z142:AC142"/>
    <mergeCell ref="Z146:AC146"/>
    <mergeCell ref="AD146:AG146"/>
    <mergeCell ref="AH146:AK146"/>
    <mergeCell ref="AL146:AO146"/>
    <mergeCell ref="AP146:AS146"/>
    <mergeCell ref="A147:I147"/>
    <mergeCell ref="J147:L147"/>
    <mergeCell ref="M147:O147"/>
    <mergeCell ref="P147:T147"/>
    <mergeCell ref="U147:Y147"/>
    <mergeCell ref="Z145:AC145"/>
    <mergeCell ref="AD145:AG145"/>
    <mergeCell ref="AH145:AK145"/>
    <mergeCell ref="AL145:AO145"/>
    <mergeCell ref="AP145:AS145"/>
    <mergeCell ref="A146:I146"/>
    <mergeCell ref="J146:L146"/>
    <mergeCell ref="M146:O146"/>
    <mergeCell ref="P146:T146"/>
    <mergeCell ref="U146:Y146"/>
    <mergeCell ref="Z148:AC148"/>
    <mergeCell ref="AD148:AG148"/>
    <mergeCell ref="AH148:AK148"/>
    <mergeCell ref="AL148:AO148"/>
    <mergeCell ref="AP148:AS148"/>
    <mergeCell ref="A149:I149"/>
    <mergeCell ref="J149:L149"/>
    <mergeCell ref="M149:O149"/>
    <mergeCell ref="P149:T149"/>
    <mergeCell ref="U149:Y149"/>
    <mergeCell ref="Z147:AC147"/>
    <mergeCell ref="AD147:AG147"/>
    <mergeCell ref="AH147:AK147"/>
    <mergeCell ref="AL147:AO147"/>
    <mergeCell ref="AP147:AS147"/>
    <mergeCell ref="A148:I148"/>
    <mergeCell ref="J148:L148"/>
    <mergeCell ref="M148:O148"/>
    <mergeCell ref="P148:T148"/>
    <mergeCell ref="U148:Y148"/>
    <mergeCell ref="Z150:AC150"/>
    <mergeCell ref="AD150:AG150"/>
    <mergeCell ref="AH150:AK150"/>
    <mergeCell ref="AL150:AO150"/>
    <mergeCell ref="AP150:AS150"/>
    <mergeCell ref="A151:I151"/>
    <mergeCell ref="J151:L152"/>
    <mergeCell ref="M151:O152"/>
    <mergeCell ref="P151:T152"/>
    <mergeCell ref="U151:Y152"/>
    <mergeCell ref="Z149:AC149"/>
    <mergeCell ref="AD149:AG149"/>
    <mergeCell ref="AH149:AK149"/>
    <mergeCell ref="AL149:AO149"/>
    <mergeCell ref="AP149:AS149"/>
    <mergeCell ref="A150:I150"/>
    <mergeCell ref="J150:L150"/>
    <mergeCell ref="M150:O150"/>
    <mergeCell ref="P150:T150"/>
    <mergeCell ref="U150:Y150"/>
    <mergeCell ref="AD153:AG153"/>
    <mergeCell ref="AH153:AK153"/>
    <mergeCell ref="AL153:AO153"/>
    <mergeCell ref="AP153:AS153"/>
    <mergeCell ref="A154:I154"/>
    <mergeCell ref="J154:L154"/>
    <mergeCell ref="M154:O154"/>
    <mergeCell ref="P154:T154"/>
    <mergeCell ref="U154:Y154"/>
    <mergeCell ref="Z154:AC154"/>
    <mergeCell ref="A153:I153"/>
    <mergeCell ref="J153:L153"/>
    <mergeCell ref="M153:O153"/>
    <mergeCell ref="P153:T153"/>
    <mergeCell ref="U153:Y153"/>
    <mergeCell ref="Z153:AC153"/>
    <mergeCell ref="Z151:AC152"/>
    <mergeCell ref="AD151:AG152"/>
    <mergeCell ref="AH151:AK152"/>
    <mergeCell ref="AL151:AO152"/>
    <mergeCell ref="AP151:AS152"/>
    <mergeCell ref="A152:I152"/>
    <mergeCell ref="AD155:AG156"/>
    <mergeCell ref="AH155:AK156"/>
    <mergeCell ref="AL155:AO156"/>
    <mergeCell ref="AP155:AS156"/>
    <mergeCell ref="A156:I156"/>
    <mergeCell ref="A157:I157"/>
    <mergeCell ref="J157:L158"/>
    <mergeCell ref="M157:O158"/>
    <mergeCell ref="P157:T158"/>
    <mergeCell ref="U157:Y158"/>
    <mergeCell ref="AD154:AG154"/>
    <mergeCell ref="AH154:AK154"/>
    <mergeCell ref="AL154:AO154"/>
    <mergeCell ref="AP154:AS154"/>
    <mergeCell ref="A155:I155"/>
    <mergeCell ref="J155:L156"/>
    <mergeCell ref="M155:O156"/>
    <mergeCell ref="P155:T156"/>
    <mergeCell ref="U155:Y156"/>
    <mergeCell ref="Z155:AC156"/>
    <mergeCell ref="AD159:AG160"/>
    <mergeCell ref="AH159:AK160"/>
    <mergeCell ref="AL159:AO160"/>
    <mergeCell ref="AP159:AS160"/>
    <mergeCell ref="A160:I160"/>
    <mergeCell ref="A161:I161"/>
    <mergeCell ref="J161:L161"/>
    <mergeCell ref="M161:O161"/>
    <mergeCell ref="P161:T161"/>
    <mergeCell ref="U161:Y161"/>
    <mergeCell ref="A159:I159"/>
    <mergeCell ref="J159:L160"/>
    <mergeCell ref="M159:O160"/>
    <mergeCell ref="P159:T160"/>
    <mergeCell ref="U159:Y160"/>
    <mergeCell ref="Z159:AC160"/>
    <mergeCell ref="Z157:AC158"/>
    <mergeCell ref="AD157:AG158"/>
    <mergeCell ref="AH157:AK158"/>
    <mergeCell ref="AL157:AO158"/>
    <mergeCell ref="AP157:AS158"/>
    <mergeCell ref="A158:I158"/>
    <mergeCell ref="Z162:AC162"/>
    <mergeCell ref="AD162:AG162"/>
    <mergeCell ref="AH162:AK162"/>
    <mergeCell ref="AL162:AO162"/>
    <mergeCell ref="AP162:AS162"/>
    <mergeCell ref="A163:I163"/>
    <mergeCell ref="J163:L163"/>
    <mergeCell ref="M163:O163"/>
    <mergeCell ref="P163:T163"/>
    <mergeCell ref="U163:Y163"/>
    <mergeCell ref="Z161:AC161"/>
    <mergeCell ref="AD161:AG161"/>
    <mergeCell ref="AH161:AK161"/>
    <mergeCell ref="AL161:AO161"/>
    <mergeCell ref="AP161:AS161"/>
    <mergeCell ref="A162:I162"/>
    <mergeCell ref="J162:L162"/>
    <mergeCell ref="M162:O162"/>
    <mergeCell ref="P162:T162"/>
    <mergeCell ref="U162:Y162"/>
    <mergeCell ref="Z164:AC164"/>
    <mergeCell ref="AD164:AG164"/>
    <mergeCell ref="AH164:AK164"/>
    <mergeCell ref="AL164:AO164"/>
    <mergeCell ref="AP164:AS164"/>
    <mergeCell ref="A165:I165"/>
    <mergeCell ref="J165:L166"/>
    <mergeCell ref="M165:O166"/>
    <mergeCell ref="P165:T166"/>
    <mergeCell ref="U165:Y166"/>
    <mergeCell ref="Z163:AC163"/>
    <mergeCell ref="AD163:AG163"/>
    <mergeCell ref="AH163:AK163"/>
    <mergeCell ref="AL163:AO163"/>
    <mergeCell ref="AP163:AS163"/>
    <mergeCell ref="A164:I164"/>
    <mergeCell ref="J164:L164"/>
    <mergeCell ref="M164:O164"/>
    <mergeCell ref="P164:T164"/>
    <mergeCell ref="U164:Y164"/>
    <mergeCell ref="AD167:AG167"/>
    <mergeCell ref="AH167:AK167"/>
    <mergeCell ref="AL167:AO167"/>
    <mergeCell ref="AP167:AS167"/>
    <mergeCell ref="A168:I168"/>
    <mergeCell ref="J168:L168"/>
    <mergeCell ref="M168:O168"/>
    <mergeCell ref="P168:T168"/>
    <mergeCell ref="U168:Y168"/>
    <mergeCell ref="Z168:AC168"/>
    <mergeCell ref="A167:I167"/>
    <mergeCell ref="J167:L167"/>
    <mergeCell ref="M167:O167"/>
    <mergeCell ref="P167:T167"/>
    <mergeCell ref="U167:Y167"/>
    <mergeCell ref="Z167:AC167"/>
    <mergeCell ref="Z165:AC166"/>
    <mergeCell ref="AD165:AG166"/>
    <mergeCell ref="AH165:AK166"/>
    <mergeCell ref="AL165:AO166"/>
    <mergeCell ref="AP165:AS166"/>
    <mergeCell ref="A166:I166"/>
    <mergeCell ref="AD169:AG169"/>
    <mergeCell ref="AH169:AK169"/>
    <mergeCell ref="AL169:AO169"/>
    <mergeCell ref="AP169:AS169"/>
    <mergeCell ref="A170:I170"/>
    <mergeCell ref="J170:L171"/>
    <mergeCell ref="M170:O171"/>
    <mergeCell ref="P170:T171"/>
    <mergeCell ref="U170:Y171"/>
    <mergeCell ref="Z170:AC171"/>
    <mergeCell ref="AD168:AG168"/>
    <mergeCell ref="AH168:AK168"/>
    <mergeCell ref="AL168:AO168"/>
    <mergeCell ref="AP168:AS168"/>
    <mergeCell ref="A169:I169"/>
    <mergeCell ref="J169:L169"/>
    <mergeCell ref="M169:O169"/>
    <mergeCell ref="P169:T169"/>
    <mergeCell ref="U169:Y169"/>
    <mergeCell ref="Z169:AC169"/>
    <mergeCell ref="Z172:AC172"/>
    <mergeCell ref="AD172:AG172"/>
    <mergeCell ref="AH172:AK172"/>
    <mergeCell ref="AL172:AO172"/>
    <mergeCell ref="AP172:AS172"/>
    <mergeCell ref="A173:I173"/>
    <mergeCell ref="J173:L174"/>
    <mergeCell ref="M173:O174"/>
    <mergeCell ref="P173:T174"/>
    <mergeCell ref="U173:Y174"/>
    <mergeCell ref="AD170:AG171"/>
    <mergeCell ref="AH170:AK171"/>
    <mergeCell ref="AL170:AO171"/>
    <mergeCell ref="AP170:AS171"/>
    <mergeCell ref="A171:I171"/>
    <mergeCell ref="A172:I172"/>
    <mergeCell ref="J172:L172"/>
    <mergeCell ref="M172:O172"/>
    <mergeCell ref="P172:T172"/>
    <mergeCell ref="U172:Y172"/>
    <mergeCell ref="AD175:AG175"/>
    <mergeCell ref="AH175:AK175"/>
    <mergeCell ref="AL175:AO175"/>
    <mergeCell ref="AP175:AS175"/>
    <mergeCell ref="A176:I176"/>
    <mergeCell ref="J176:L176"/>
    <mergeCell ref="M176:O176"/>
    <mergeCell ref="P176:T176"/>
    <mergeCell ref="U176:Y176"/>
    <mergeCell ref="Z176:AC176"/>
    <mergeCell ref="A175:I175"/>
    <mergeCell ref="J175:L175"/>
    <mergeCell ref="M175:O175"/>
    <mergeCell ref="P175:T175"/>
    <mergeCell ref="U175:Y175"/>
    <mergeCell ref="Z175:AC175"/>
    <mergeCell ref="Z173:AC174"/>
    <mergeCell ref="AD173:AG174"/>
    <mergeCell ref="AH173:AK174"/>
    <mergeCell ref="AL173:AO174"/>
    <mergeCell ref="AP173:AS174"/>
    <mergeCell ref="A174:I174"/>
    <mergeCell ref="AD177:AG177"/>
    <mergeCell ref="AH177:AK177"/>
    <mergeCell ref="AL177:AO177"/>
    <mergeCell ref="AP177:AS177"/>
    <mergeCell ref="A178:I178"/>
    <mergeCell ref="J178:L179"/>
    <mergeCell ref="M178:O179"/>
    <mergeCell ref="P178:T179"/>
    <mergeCell ref="U178:Y179"/>
    <mergeCell ref="Z178:AC179"/>
    <mergeCell ref="AD176:AG176"/>
    <mergeCell ref="AH176:AK176"/>
    <mergeCell ref="AL176:AO176"/>
    <mergeCell ref="AP176:AS176"/>
    <mergeCell ref="A177:I177"/>
    <mergeCell ref="J177:L177"/>
    <mergeCell ref="M177:O177"/>
    <mergeCell ref="P177:T177"/>
    <mergeCell ref="U177:Y177"/>
    <mergeCell ref="Z177:AC177"/>
    <mergeCell ref="Z180:AC180"/>
    <mergeCell ref="AD180:AG180"/>
    <mergeCell ref="AH180:AK180"/>
    <mergeCell ref="AL180:AO180"/>
    <mergeCell ref="AP180:AS180"/>
    <mergeCell ref="A181:I181"/>
    <mergeCell ref="J181:L181"/>
    <mergeCell ref="M181:O181"/>
    <mergeCell ref="P181:T181"/>
    <mergeCell ref="U181:Y181"/>
    <mergeCell ref="AD178:AG179"/>
    <mergeCell ref="AH178:AK179"/>
    <mergeCell ref="AL178:AO179"/>
    <mergeCell ref="AP178:AS179"/>
    <mergeCell ref="A179:I179"/>
    <mergeCell ref="A180:I180"/>
    <mergeCell ref="J180:L180"/>
    <mergeCell ref="M180:O180"/>
    <mergeCell ref="P180:T180"/>
    <mergeCell ref="U180:Y180"/>
    <mergeCell ref="U183:AS183"/>
    <mergeCell ref="U184:Y185"/>
    <mergeCell ref="Z184:AC185"/>
    <mergeCell ref="AD184:AG185"/>
    <mergeCell ref="AH184:AK185"/>
    <mergeCell ref="AL184:AS184"/>
    <mergeCell ref="AL185:AO185"/>
    <mergeCell ref="AP185:AS185"/>
    <mergeCell ref="Z181:AC181"/>
    <mergeCell ref="AD181:AG181"/>
    <mergeCell ref="AH181:AK181"/>
    <mergeCell ref="AL181:AO181"/>
    <mergeCell ref="AP181:AS181"/>
    <mergeCell ref="A182:I185"/>
    <mergeCell ref="J182:L185"/>
    <mergeCell ref="M182:O185"/>
    <mergeCell ref="P182:AS182"/>
    <mergeCell ref="P183:T185"/>
    <mergeCell ref="Z189:AC190"/>
    <mergeCell ref="AD189:AG190"/>
    <mergeCell ref="AH189:AK190"/>
    <mergeCell ref="AL189:AO190"/>
    <mergeCell ref="AP189:AS190"/>
    <mergeCell ref="A190:I190"/>
    <mergeCell ref="Z188:AC188"/>
    <mergeCell ref="AD188:AG188"/>
    <mergeCell ref="AH188:AK188"/>
    <mergeCell ref="AL188:AO188"/>
    <mergeCell ref="AP188:AS188"/>
    <mergeCell ref="A189:I189"/>
    <mergeCell ref="J189:L190"/>
    <mergeCell ref="M189:O190"/>
    <mergeCell ref="P189:T190"/>
    <mergeCell ref="U189:Y190"/>
    <mergeCell ref="AD186:AG186"/>
    <mergeCell ref="AH186:AK186"/>
    <mergeCell ref="AL186:AO186"/>
    <mergeCell ref="AP186:AS186"/>
    <mergeCell ref="A187:AS187"/>
    <mergeCell ref="A188:I188"/>
    <mergeCell ref="J188:L188"/>
    <mergeCell ref="M188:O188"/>
    <mergeCell ref="P188:T188"/>
    <mergeCell ref="U188:Y188"/>
    <mergeCell ref="A186:I186"/>
    <mergeCell ref="J186:L186"/>
    <mergeCell ref="M186:O186"/>
    <mergeCell ref="P186:T186"/>
    <mergeCell ref="U186:Y186"/>
    <mergeCell ref="Z186:AC186"/>
    <mergeCell ref="AD192:AG193"/>
    <mergeCell ref="AH192:AK193"/>
    <mergeCell ref="AL192:AO193"/>
    <mergeCell ref="AP192:AS193"/>
    <mergeCell ref="A193:I193"/>
    <mergeCell ref="A194:I194"/>
    <mergeCell ref="J194:L194"/>
    <mergeCell ref="M194:O194"/>
    <mergeCell ref="P194:T194"/>
    <mergeCell ref="U194:Y194"/>
    <mergeCell ref="AD191:AG191"/>
    <mergeCell ref="AH191:AK191"/>
    <mergeCell ref="AL191:AO191"/>
    <mergeCell ref="AP191:AS191"/>
    <mergeCell ref="A192:I192"/>
    <mergeCell ref="J192:L193"/>
    <mergeCell ref="M192:O193"/>
    <mergeCell ref="P192:T193"/>
    <mergeCell ref="U192:Y193"/>
    <mergeCell ref="Z192:AC193"/>
    <mergeCell ref="A191:I191"/>
    <mergeCell ref="J191:L191"/>
    <mergeCell ref="M191:O191"/>
    <mergeCell ref="P191:T191"/>
    <mergeCell ref="U191:Y191"/>
    <mergeCell ref="Z191:AC191"/>
    <mergeCell ref="Z195:AC195"/>
    <mergeCell ref="AD195:AG195"/>
    <mergeCell ref="AH195:AK195"/>
    <mergeCell ref="AL195:AO195"/>
    <mergeCell ref="AP195:AS195"/>
    <mergeCell ref="A196:I196"/>
    <mergeCell ref="J196:L196"/>
    <mergeCell ref="M196:O196"/>
    <mergeCell ref="P196:T196"/>
    <mergeCell ref="U196:Y196"/>
    <mergeCell ref="Z194:AC194"/>
    <mergeCell ref="AD194:AG194"/>
    <mergeCell ref="AH194:AK194"/>
    <mergeCell ref="AL194:AO194"/>
    <mergeCell ref="AP194:AS194"/>
    <mergeCell ref="A195:I195"/>
    <mergeCell ref="J195:L195"/>
    <mergeCell ref="M195:O195"/>
    <mergeCell ref="P195:T195"/>
    <mergeCell ref="U195:Y195"/>
    <mergeCell ref="Z197:AC197"/>
    <mergeCell ref="AD197:AG197"/>
    <mergeCell ref="AH197:AK197"/>
    <mergeCell ref="AL197:AO197"/>
    <mergeCell ref="AP197:AS197"/>
    <mergeCell ref="A198:I198"/>
    <mergeCell ref="J198:L198"/>
    <mergeCell ref="M198:O198"/>
    <mergeCell ref="P198:T198"/>
    <mergeCell ref="U198:Y198"/>
    <mergeCell ref="Z196:AC196"/>
    <mergeCell ref="AD196:AG196"/>
    <mergeCell ref="AH196:AK196"/>
    <mergeCell ref="AL196:AO196"/>
    <mergeCell ref="AP196:AS196"/>
    <mergeCell ref="A197:I197"/>
    <mergeCell ref="J197:L197"/>
    <mergeCell ref="M197:O197"/>
    <mergeCell ref="P197:T197"/>
    <mergeCell ref="U197:Y197"/>
    <mergeCell ref="Z199:AC199"/>
    <mergeCell ref="AD199:AG199"/>
    <mergeCell ref="AH199:AK199"/>
    <mergeCell ref="AL199:AO199"/>
    <mergeCell ref="AP199:AS199"/>
    <mergeCell ref="A200:I200"/>
    <mergeCell ref="J200:L201"/>
    <mergeCell ref="M200:O201"/>
    <mergeCell ref="P200:T201"/>
    <mergeCell ref="U200:Y201"/>
    <mergeCell ref="Z198:AC198"/>
    <mergeCell ref="AD198:AG198"/>
    <mergeCell ref="AH198:AK198"/>
    <mergeCell ref="AL198:AO198"/>
    <mergeCell ref="AP198:AS198"/>
    <mergeCell ref="A199:I199"/>
    <mergeCell ref="J199:L199"/>
    <mergeCell ref="M199:O199"/>
    <mergeCell ref="P199:T199"/>
    <mergeCell ref="U199:Y199"/>
    <mergeCell ref="AD202:AG202"/>
    <mergeCell ref="AH202:AK202"/>
    <mergeCell ref="AL202:AO202"/>
    <mergeCell ref="AP202:AS202"/>
    <mergeCell ref="A203:I203"/>
    <mergeCell ref="J203:L203"/>
    <mergeCell ref="M203:O203"/>
    <mergeCell ref="P203:T203"/>
    <mergeCell ref="U203:Y203"/>
    <mergeCell ref="Z203:AC203"/>
    <mergeCell ref="A202:I202"/>
    <mergeCell ref="J202:L202"/>
    <mergeCell ref="M202:O202"/>
    <mergeCell ref="P202:T202"/>
    <mergeCell ref="U202:Y202"/>
    <mergeCell ref="Z202:AC202"/>
    <mergeCell ref="Z200:AC201"/>
    <mergeCell ref="AD200:AG201"/>
    <mergeCell ref="AH200:AK201"/>
    <mergeCell ref="AL200:AO201"/>
    <mergeCell ref="AP200:AS201"/>
    <mergeCell ref="A201:I201"/>
    <mergeCell ref="AD204:AG205"/>
    <mergeCell ref="AH204:AK205"/>
    <mergeCell ref="AL204:AO205"/>
    <mergeCell ref="AP204:AS205"/>
    <mergeCell ref="A205:I205"/>
    <mergeCell ref="A206:I206"/>
    <mergeCell ref="J206:L207"/>
    <mergeCell ref="M206:O207"/>
    <mergeCell ref="P206:T207"/>
    <mergeCell ref="U206:Y207"/>
    <mergeCell ref="AD203:AG203"/>
    <mergeCell ref="AH203:AK203"/>
    <mergeCell ref="AL203:AO203"/>
    <mergeCell ref="AP203:AS203"/>
    <mergeCell ref="A204:I204"/>
    <mergeCell ref="J204:L205"/>
    <mergeCell ref="M204:O205"/>
    <mergeCell ref="P204:T205"/>
    <mergeCell ref="U204:Y205"/>
    <mergeCell ref="Z204:AC205"/>
    <mergeCell ref="AD208:AG209"/>
    <mergeCell ref="AH208:AK209"/>
    <mergeCell ref="AL208:AO209"/>
    <mergeCell ref="AP208:AS209"/>
    <mergeCell ref="A209:I209"/>
    <mergeCell ref="A210:I210"/>
    <mergeCell ref="J210:L210"/>
    <mergeCell ref="M210:O210"/>
    <mergeCell ref="P210:T210"/>
    <mergeCell ref="U210:Y210"/>
    <mergeCell ref="A208:I208"/>
    <mergeCell ref="J208:L209"/>
    <mergeCell ref="M208:O209"/>
    <mergeCell ref="P208:T209"/>
    <mergeCell ref="U208:Y209"/>
    <mergeCell ref="Z208:AC209"/>
    <mergeCell ref="Z206:AC207"/>
    <mergeCell ref="AD206:AG207"/>
    <mergeCell ref="AH206:AK207"/>
    <mergeCell ref="AL206:AO207"/>
    <mergeCell ref="AP206:AS207"/>
    <mergeCell ref="A207:I207"/>
    <mergeCell ref="Z211:AC211"/>
    <mergeCell ref="AD211:AG211"/>
    <mergeCell ref="AH211:AK211"/>
    <mergeCell ref="AL211:AO211"/>
    <mergeCell ref="AP211:AS211"/>
    <mergeCell ref="A212:I212"/>
    <mergeCell ref="J212:L212"/>
    <mergeCell ref="M212:O212"/>
    <mergeCell ref="P212:T212"/>
    <mergeCell ref="U212:Y212"/>
    <mergeCell ref="Z210:AC210"/>
    <mergeCell ref="AD210:AG210"/>
    <mergeCell ref="AH210:AK210"/>
    <mergeCell ref="AL210:AO210"/>
    <mergeCell ref="AP210:AS210"/>
    <mergeCell ref="A211:I211"/>
    <mergeCell ref="J211:L211"/>
    <mergeCell ref="M211:O211"/>
    <mergeCell ref="P211:T211"/>
    <mergeCell ref="U211:Y211"/>
    <mergeCell ref="Z213:AC213"/>
    <mergeCell ref="AD213:AG213"/>
    <mergeCell ref="AH213:AK213"/>
    <mergeCell ref="AL213:AO213"/>
    <mergeCell ref="AP213:AS213"/>
    <mergeCell ref="A214:I214"/>
    <mergeCell ref="J214:L215"/>
    <mergeCell ref="M214:O215"/>
    <mergeCell ref="P214:T215"/>
    <mergeCell ref="U214:Y215"/>
    <mergeCell ref="Z212:AC212"/>
    <mergeCell ref="AD212:AG212"/>
    <mergeCell ref="AH212:AK212"/>
    <mergeCell ref="AL212:AO212"/>
    <mergeCell ref="AP212:AS212"/>
    <mergeCell ref="A213:I213"/>
    <mergeCell ref="J213:L213"/>
    <mergeCell ref="M213:O213"/>
    <mergeCell ref="P213:T213"/>
    <mergeCell ref="U213:Y213"/>
    <mergeCell ref="AD216:AG216"/>
    <mergeCell ref="AH216:AK216"/>
    <mergeCell ref="AL216:AO216"/>
    <mergeCell ref="AP216:AS216"/>
    <mergeCell ref="A217:I217"/>
    <mergeCell ref="J217:L217"/>
    <mergeCell ref="M217:O217"/>
    <mergeCell ref="P217:T217"/>
    <mergeCell ref="U217:Y217"/>
    <mergeCell ref="Z217:AC217"/>
    <mergeCell ref="A216:I216"/>
    <mergeCell ref="J216:L216"/>
    <mergeCell ref="M216:O216"/>
    <mergeCell ref="P216:T216"/>
    <mergeCell ref="U216:Y216"/>
    <mergeCell ref="Z216:AC216"/>
    <mergeCell ref="Z214:AC215"/>
    <mergeCell ref="AD214:AG215"/>
    <mergeCell ref="AH214:AK215"/>
    <mergeCell ref="AL214:AO215"/>
    <mergeCell ref="AP214:AS215"/>
    <mergeCell ref="A215:I215"/>
    <mergeCell ref="AD218:AG218"/>
    <mergeCell ref="AH218:AK218"/>
    <mergeCell ref="AL218:AO218"/>
    <mergeCell ref="AP218:AS218"/>
    <mergeCell ref="A219:I219"/>
    <mergeCell ref="J219:L220"/>
    <mergeCell ref="M219:O220"/>
    <mergeCell ref="P219:T220"/>
    <mergeCell ref="U219:Y220"/>
    <mergeCell ref="Z219:AC220"/>
    <mergeCell ref="AD217:AG217"/>
    <mergeCell ref="AH217:AK217"/>
    <mergeCell ref="AL217:AO217"/>
    <mergeCell ref="AP217:AS217"/>
    <mergeCell ref="A218:I218"/>
    <mergeCell ref="J218:L218"/>
    <mergeCell ref="M218:O218"/>
    <mergeCell ref="P218:T218"/>
    <mergeCell ref="U218:Y218"/>
    <mergeCell ref="Z218:AC218"/>
    <mergeCell ref="Z221:AC221"/>
    <mergeCell ref="AD221:AG221"/>
    <mergeCell ref="AH221:AK221"/>
    <mergeCell ref="AL221:AO221"/>
    <mergeCell ref="AP221:AS221"/>
    <mergeCell ref="A222:I222"/>
    <mergeCell ref="J222:L223"/>
    <mergeCell ref="M222:O223"/>
    <mergeCell ref="P222:T223"/>
    <mergeCell ref="U222:Y223"/>
    <mergeCell ref="AD219:AG220"/>
    <mergeCell ref="AH219:AK220"/>
    <mergeCell ref="AL219:AO220"/>
    <mergeCell ref="AP219:AS220"/>
    <mergeCell ref="A220:I220"/>
    <mergeCell ref="A221:I221"/>
    <mergeCell ref="J221:L221"/>
    <mergeCell ref="M221:O221"/>
    <mergeCell ref="P221:T221"/>
    <mergeCell ref="U221:Y221"/>
    <mergeCell ref="AD224:AG224"/>
    <mergeCell ref="AH224:AK224"/>
    <mergeCell ref="AL224:AO224"/>
    <mergeCell ref="AP224:AS224"/>
    <mergeCell ref="A225:I225"/>
    <mergeCell ref="J225:L225"/>
    <mergeCell ref="M225:O225"/>
    <mergeCell ref="P225:T225"/>
    <mergeCell ref="U225:Y225"/>
    <mergeCell ref="Z225:AC225"/>
    <mergeCell ref="A224:I224"/>
    <mergeCell ref="J224:L224"/>
    <mergeCell ref="M224:O224"/>
    <mergeCell ref="P224:T224"/>
    <mergeCell ref="U224:Y224"/>
    <mergeCell ref="Z224:AC224"/>
    <mergeCell ref="Z222:AC223"/>
    <mergeCell ref="AD222:AG223"/>
    <mergeCell ref="AH222:AK223"/>
    <mergeCell ref="AL222:AO223"/>
    <mergeCell ref="AP222:AS223"/>
    <mergeCell ref="A223:I223"/>
    <mergeCell ref="AD226:AG226"/>
    <mergeCell ref="AH226:AK226"/>
    <mergeCell ref="AL226:AO226"/>
    <mergeCell ref="AP226:AS226"/>
    <mergeCell ref="A227:I227"/>
    <mergeCell ref="J227:L228"/>
    <mergeCell ref="M227:O228"/>
    <mergeCell ref="P227:T228"/>
    <mergeCell ref="U227:Y228"/>
    <mergeCell ref="Z227:AC228"/>
    <mergeCell ref="AD225:AG225"/>
    <mergeCell ref="AH225:AK225"/>
    <mergeCell ref="AL225:AO225"/>
    <mergeCell ref="AP225:AS225"/>
    <mergeCell ref="A226:I226"/>
    <mergeCell ref="J226:L226"/>
    <mergeCell ref="M226:O226"/>
    <mergeCell ref="P226:T226"/>
    <mergeCell ref="U226:Y226"/>
    <mergeCell ref="Z226:AC226"/>
    <mergeCell ref="Z230:AC230"/>
    <mergeCell ref="AD230:AG230"/>
    <mergeCell ref="AH230:AK230"/>
    <mergeCell ref="AL230:AO230"/>
    <mergeCell ref="AP230:AS230"/>
    <mergeCell ref="AN232:AS232"/>
    <mergeCell ref="Z229:AC229"/>
    <mergeCell ref="AD229:AG229"/>
    <mergeCell ref="AH229:AK229"/>
    <mergeCell ref="AL229:AO229"/>
    <mergeCell ref="AP229:AS229"/>
    <mergeCell ref="A230:I230"/>
    <mergeCell ref="J230:L230"/>
    <mergeCell ref="M230:O230"/>
    <mergeCell ref="P230:T230"/>
    <mergeCell ref="U230:Y230"/>
    <mergeCell ref="AD227:AG228"/>
    <mergeCell ref="AH227:AK228"/>
    <mergeCell ref="AL227:AO228"/>
    <mergeCell ref="AP227:AS228"/>
    <mergeCell ref="A228:I228"/>
    <mergeCell ref="A229:I229"/>
    <mergeCell ref="J229:L229"/>
    <mergeCell ref="M229:O229"/>
    <mergeCell ref="P229:T229"/>
    <mergeCell ref="U229:Y229"/>
    <mergeCell ref="AH239:AS239"/>
    <mergeCell ref="J240:M240"/>
    <mergeCell ref="N240:Q240"/>
    <mergeCell ref="R240:U240"/>
    <mergeCell ref="V240:Y240"/>
    <mergeCell ref="Z240:AC240"/>
    <mergeCell ref="AD240:AG240"/>
    <mergeCell ref="AH240:AK240"/>
    <mergeCell ref="AL240:AO240"/>
    <mergeCell ref="AP240:AS240"/>
    <mergeCell ref="A233:AS233"/>
    <mergeCell ref="A234:AS234"/>
    <mergeCell ref="A235:AS235"/>
    <mergeCell ref="A237:D240"/>
    <mergeCell ref="E237:F240"/>
    <mergeCell ref="G237:I240"/>
    <mergeCell ref="J237:AS237"/>
    <mergeCell ref="J238:U239"/>
    <mergeCell ref="V238:AS238"/>
    <mergeCell ref="V239:AG239"/>
    <mergeCell ref="AD242:AG242"/>
    <mergeCell ref="AH242:AK242"/>
    <mergeCell ref="AL242:AO242"/>
    <mergeCell ref="AP242:AS242"/>
    <mergeCell ref="A243:D243"/>
    <mergeCell ref="E243:F244"/>
    <mergeCell ref="G243:I244"/>
    <mergeCell ref="J243:M244"/>
    <mergeCell ref="N243:Q244"/>
    <mergeCell ref="R243:U244"/>
    <mergeCell ref="A242:D242"/>
    <mergeCell ref="E242:F242"/>
    <mergeCell ref="G242:I242"/>
    <mergeCell ref="J242:M242"/>
    <mergeCell ref="N242:Q242"/>
    <mergeCell ref="R242:U242"/>
    <mergeCell ref="V242:Y242"/>
    <mergeCell ref="Z242:AC242"/>
    <mergeCell ref="V241:Y241"/>
    <mergeCell ref="Z241:AC241"/>
    <mergeCell ref="AD241:AG241"/>
    <mergeCell ref="AH241:AK241"/>
    <mergeCell ref="AL241:AO241"/>
    <mergeCell ref="AP241:AS241"/>
    <mergeCell ref="A241:D241"/>
    <mergeCell ref="E241:F241"/>
    <mergeCell ref="G241:I241"/>
    <mergeCell ref="J241:M241"/>
    <mergeCell ref="N241:Q241"/>
    <mergeCell ref="R241:U241"/>
    <mergeCell ref="AP245:AS245"/>
    <mergeCell ref="A246:D246"/>
    <mergeCell ref="E246:F246"/>
    <mergeCell ref="G246:I246"/>
    <mergeCell ref="J246:M246"/>
    <mergeCell ref="N246:Q246"/>
    <mergeCell ref="R246:U246"/>
    <mergeCell ref="V246:Y246"/>
    <mergeCell ref="Z246:AC246"/>
    <mergeCell ref="AD246:AG246"/>
    <mergeCell ref="R245:U245"/>
    <mergeCell ref="V245:Y245"/>
    <mergeCell ref="Z245:AC245"/>
    <mergeCell ref="AD245:AG245"/>
    <mergeCell ref="AH245:AK245"/>
    <mergeCell ref="AL245:AO245"/>
    <mergeCell ref="A244:D244"/>
    <mergeCell ref="A245:D245"/>
    <mergeCell ref="E245:F245"/>
    <mergeCell ref="G245:I245"/>
    <mergeCell ref="J245:M245"/>
    <mergeCell ref="N245:Q245"/>
    <mergeCell ref="V243:Y244"/>
    <mergeCell ref="Z243:AC244"/>
    <mergeCell ref="AD243:AG244"/>
    <mergeCell ref="AH243:AK244"/>
    <mergeCell ref="AL243:AO244"/>
    <mergeCell ref="AP243:AS244"/>
    <mergeCell ref="A250:AS250"/>
    <mergeCell ref="A251:AS251"/>
    <mergeCell ref="A252:AS252"/>
    <mergeCell ref="A253:AS253"/>
    <mergeCell ref="A255:AC255"/>
    <mergeCell ref="AD255:AG255"/>
    <mergeCell ref="AH255:AR255"/>
    <mergeCell ref="Z247:AC247"/>
    <mergeCell ref="AD247:AG247"/>
    <mergeCell ref="AH247:AK247"/>
    <mergeCell ref="AL247:AO247"/>
    <mergeCell ref="AP247:AS247"/>
    <mergeCell ref="AN249:AS249"/>
    <mergeCell ref="AH246:AK246"/>
    <mergeCell ref="AL246:AO246"/>
    <mergeCell ref="AP246:AS246"/>
    <mergeCell ref="A247:D247"/>
    <mergeCell ref="E247:F247"/>
    <mergeCell ref="G247:I247"/>
    <mergeCell ref="J247:M247"/>
    <mergeCell ref="N247:Q247"/>
    <mergeCell ref="R247:U247"/>
    <mergeCell ref="V247:Y247"/>
    <mergeCell ref="A260:AC260"/>
    <mergeCell ref="AD260:AG260"/>
    <mergeCell ref="AH260:AR260"/>
    <mergeCell ref="A261:AC261"/>
    <mergeCell ref="AD261:AG261"/>
    <mergeCell ref="AH261:AR261"/>
    <mergeCell ref="A258:AC258"/>
    <mergeCell ref="AD258:AG258"/>
    <mergeCell ref="AH258:AR258"/>
    <mergeCell ref="A259:AC259"/>
    <mergeCell ref="AD259:AG259"/>
    <mergeCell ref="AH259:AR259"/>
    <mergeCell ref="A256:AC256"/>
    <mergeCell ref="AD256:AG256"/>
    <mergeCell ref="AH256:AR256"/>
    <mergeCell ref="A257:AC257"/>
    <mergeCell ref="AD257:AG257"/>
    <mergeCell ref="AH257:AR257"/>
    <mergeCell ref="AD280:AJ280"/>
    <mergeCell ref="N284:T284"/>
    <mergeCell ref="AD284:AJ284"/>
    <mergeCell ref="R277:S277"/>
    <mergeCell ref="A270:AC270"/>
    <mergeCell ref="AD270:AG270"/>
    <mergeCell ref="AH270:AR270"/>
    <mergeCell ref="A271:AC271"/>
    <mergeCell ref="AD271:AG271"/>
    <mergeCell ref="AH271:AR271"/>
    <mergeCell ref="A268:AC268"/>
    <mergeCell ref="AD268:AG268"/>
    <mergeCell ref="AH268:AR268"/>
    <mergeCell ref="A269:AC269"/>
    <mergeCell ref="AD269:AG269"/>
    <mergeCell ref="AH269:AR269"/>
    <mergeCell ref="A262:AC262"/>
    <mergeCell ref="AD262:AG262"/>
    <mergeCell ref="AH262:AR262"/>
    <mergeCell ref="AN264:AS264"/>
    <mergeCell ref="A265:AS265"/>
    <mergeCell ref="A267:AC267"/>
    <mergeCell ref="AD267:AG267"/>
    <mergeCell ref="AH267:AR267"/>
    <mergeCell ref="AD275:AJ275"/>
  </mergeCells>
  <printOptions horizontalCentered="1"/>
  <pageMargins left="0.23622047244094491" right="0.23622047244094491" top="0.15748031496062992" bottom="0.15748031496062992" header="0" footer="0"/>
  <pageSetup paperSize="9" scale="72" fitToHeight="0" orientation="portrait" r:id="rId1"/>
  <headerFooter differentFirst="1" alignWithMargins="0">
    <oddFooter>&amp;R5</oddFooter>
  </headerFooter>
  <rowBreaks count="3" manualBreakCount="3">
    <brk id="132" max="44" man="1"/>
    <brk id="181" max="44" man="1"/>
    <brk id="230" max="4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K249"/>
  <sheetViews>
    <sheetView view="pageBreakPreview" topLeftCell="A232" zoomScale="90" zoomScaleNormal="100" zoomScaleSheetLayoutView="90" workbookViewId="0">
      <selection activeCell="U94" sqref="U94:Y95"/>
    </sheetView>
  </sheetViews>
  <sheetFormatPr defaultRowHeight="23.25"/>
  <cols>
    <col min="1" max="3" width="2.85546875" style="3" customWidth="1"/>
    <col min="4" max="4" width="15.7109375" style="3" customWidth="1"/>
    <col min="5" max="44" width="2.85546875" style="3" customWidth="1"/>
    <col min="45" max="45" width="2.85546875" style="246" customWidth="1"/>
    <col min="46" max="46" width="3.85546875" style="272" customWidth="1"/>
    <col min="47" max="52" width="4.85546875" style="3" bestFit="1" customWidth="1"/>
    <col min="53" max="53" width="11.85546875" style="3" customWidth="1"/>
    <col min="54" max="62" width="9.140625" style="3"/>
    <col min="63" max="63" width="13.5703125" style="3" customWidth="1"/>
    <col min="64" max="16384" width="9.140625" style="3"/>
  </cols>
  <sheetData>
    <row r="1" spans="1:45" hidden="1">
      <c r="AS1" s="246" t="s">
        <v>3</v>
      </c>
    </row>
    <row r="2" spans="1:45" hidden="1">
      <c r="AG2" s="699"/>
      <c r="AH2" s="699"/>
      <c r="AI2" s="699"/>
      <c r="AJ2" s="699"/>
      <c r="AK2" s="699"/>
      <c r="AL2" s="699"/>
      <c r="AM2" s="699"/>
      <c r="AN2" s="699"/>
      <c r="AO2" s="699"/>
      <c r="AP2" s="699"/>
      <c r="AQ2" s="699"/>
      <c r="AR2" s="699"/>
      <c r="AS2" s="699"/>
    </row>
    <row r="3" spans="1:45" ht="46.5" hidden="1" customHeight="1">
      <c r="AG3" s="639" t="s">
        <v>329</v>
      </c>
      <c r="AH3" s="639"/>
      <c r="AI3" s="639"/>
      <c r="AJ3" s="639"/>
      <c r="AK3" s="639"/>
      <c r="AL3" s="639"/>
      <c r="AM3" s="639"/>
      <c r="AN3" s="639"/>
      <c r="AO3" s="639"/>
      <c r="AP3" s="639"/>
      <c r="AQ3" s="639"/>
      <c r="AR3" s="639"/>
      <c r="AS3" s="639"/>
    </row>
    <row r="4" spans="1:45" hidden="1">
      <c r="AG4" s="5"/>
      <c r="AH4" s="5"/>
      <c r="AI4" s="5"/>
      <c r="AJ4" s="700"/>
      <c r="AK4" s="700"/>
      <c r="AL4" s="700"/>
      <c r="AM4" s="700"/>
      <c r="AN4" s="700"/>
      <c r="AO4" s="700"/>
      <c r="AP4" s="700"/>
      <c r="AQ4" s="700"/>
      <c r="AR4" s="700"/>
      <c r="AS4" s="700"/>
    </row>
    <row r="5" spans="1:45" hidden="1">
      <c r="AG5" s="5"/>
      <c r="AH5" s="5"/>
      <c r="AI5" s="5"/>
      <c r="AJ5" s="5"/>
      <c r="AS5" s="246" t="s">
        <v>1</v>
      </c>
    </row>
    <row r="6" spans="1:45" hidden="1">
      <c r="AG6" s="5"/>
      <c r="AH6" s="5"/>
      <c r="AI6" s="5"/>
      <c r="AJ6" s="5"/>
      <c r="AS6" s="246" t="s">
        <v>2</v>
      </c>
    </row>
    <row r="7" spans="1:45" hidden="1">
      <c r="AG7" s="5"/>
      <c r="AH7" s="5"/>
      <c r="AI7" s="5"/>
      <c r="AJ7" s="5"/>
      <c r="AS7" s="247" t="s">
        <v>0</v>
      </c>
    </row>
    <row r="8" spans="1:45" hidden="1">
      <c r="AG8" s="5"/>
      <c r="AH8" s="5"/>
      <c r="AI8" s="5"/>
      <c r="AJ8" s="5"/>
      <c r="AK8" s="248"/>
      <c r="AL8" s="248"/>
      <c r="AM8" s="248"/>
      <c r="AN8" s="248"/>
      <c r="AO8" s="248"/>
      <c r="AP8" s="248"/>
      <c r="AQ8" s="248"/>
      <c r="AR8" s="248"/>
      <c r="AS8" s="249"/>
    </row>
    <row r="9" spans="1:45" ht="23.25" hidden="1" customHeight="1">
      <c r="AK9" s="639" t="s">
        <v>330</v>
      </c>
      <c r="AL9" s="639"/>
      <c r="AM9" s="639"/>
      <c r="AN9" s="639"/>
      <c r="AO9" s="639"/>
      <c r="AP9" s="639"/>
      <c r="AQ9" s="639"/>
      <c r="AR9" s="639"/>
      <c r="AS9" s="639"/>
    </row>
    <row r="10" spans="1:45" hidden="1">
      <c r="AG10" s="5"/>
      <c r="AH10" s="5"/>
      <c r="AI10" s="5"/>
      <c r="AJ10" s="700"/>
      <c r="AK10" s="700"/>
      <c r="AL10" s="700"/>
      <c r="AM10" s="700"/>
      <c r="AN10" s="700"/>
      <c r="AO10" s="700"/>
      <c r="AP10" s="700"/>
      <c r="AQ10" s="700"/>
      <c r="AR10" s="700"/>
      <c r="AS10" s="700"/>
    </row>
    <row r="11" spans="1:45" hidden="1">
      <c r="AG11" s="5"/>
      <c r="AH11" s="5"/>
      <c r="AI11" s="5"/>
      <c r="AJ11" s="5"/>
      <c r="AS11" s="246" t="s">
        <v>1</v>
      </c>
    </row>
    <row r="12" spans="1:45" hidden="1">
      <c r="AS12" s="246" t="s">
        <v>2</v>
      </c>
    </row>
    <row r="13" spans="1:45" hidden="1">
      <c r="AO13" s="246"/>
      <c r="AP13" s="246"/>
      <c r="AQ13" s="246"/>
      <c r="AR13" s="246"/>
      <c r="AS13" s="3"/>
    </row>
    <row r="14" spans="1:45" hidden="1">
      <c r="A14" s="641" t="s">
        <v>4</v>
      </c>
      <c r="B14" s="641"/>
      <c r="C14" s="641"/>
      <c r="D14" s="641"/>
      <c r="E14" s="641"/>
      <c r="F14" s="641"/>
      <c r="G14" s="641"/>
      <c r="H14" s="641"/>
      <c r="I14" s="641"/>
      <c r="J14" s="641"/>
      <c r="K14" s="641"/>
      <c r="L14" s="641"/>
      <c r="M14" s="641"/>
      <c r="N14" s="641"/>
      <c r="O14" s="641"/>
      <c r="P14" s="641"/>
      <c r="Q14" s="641"/>
      <c r="R14" s="641"/>
      <c r="S14" s="641"/>
      <c r="T14" s="641"/>
      <c r="U14" s="641"/>
      <c r="V14" s="641"/>
      <c r="W14" s="641"/>
      <c r="X14" s="641"/>
      <c r="Y14" s="641"/>
      <c r="Z14" s="641"/>
      <c r="AA14" s="641"/>
      <c r="AB14" s="641"/>
      <c r="AC14" s="641"/>
      <c r="AD14" s="641"/>
      <c r="AE14" s="641"/>
      <c r="AF14" s="641"/>
      <c r="AG14" s="641"/>
      <c r="AH14" s="641"/>
      <c r="AI14" s="641"/>
      <c r="AJ14" s="641"/>
      <c r="AK14" s="641"/>
      <c r="AL14" s="641"/>
      <c r="AM14" s="641"/>
      <c r="AN14" s="641"/>
      <c r="AO14" s="641"/>
      <c r="AP14" s="641"/>
      <c r="AQ14" s="641"/>
      <c r="AR14" s="641"/>
      <c r="AS14" s="641"/>
    </row>
    <row r="15" spans="1:45" hidden="1">
      <c r="A15" s="641" t="s">
        <v>38</v>
      </c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1"/>
      <c r="AJ15" s="641"/>
      <c r="AK15" s="641"/>
      <c r="AL15" s="641"/>
      <c r="AM15" s="641"/>
      <c r="AN15" s="641"/>
      <c r="AO15" s="641"/>
      <c r="AP15" s="641"/>
      <c r="AQ15" s="641"/>
      <c r="AR15" s="641"/>
      <c r="AS15" s="641"/>
    </row>
    <row r="16" spans="1:45" hidden="1">
      <c r="A16" s="641" t="s">
        <v>371</v>
      </c>
      <c r="B16" s="641"/>
      <c r="C16" s="641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641"/>
      <c r="O16" s="641"/>
      <c r="P16" s="641"/>
      <c r="Q16" s="641"/>
      <c r="R16" s="641"/>
      <c r="S16" s="641"/>
      <c r="T16" s="641"/>
      <c r="U16" s="641"/>
      <c r="V16" s="641"/>
      <c r="W16" s="641"/>
      <c r="X16" s="641"/>
      <c r="Y16" s="641"/>
      <c r="Z16" s="641"/>
      <c r="AA16" s="641"/>
      <c r="AB16" s="641"/>
      <c r="AC16" s="641"/>
      <c r="AD16" s="641"/>
      <c r="AE16" s="641"/>
      <c r="AF16" s="641"/>
      <c r="AG16" s="641"/>
      <c r="AH16" s="641"/>
      <c r="AI16" s="641"/>
      <c r="AJ16" s="641"/>
      <c r="AK16" s="641"/>
      <c r="AL16" s="641"/>
      <c r="AM16" s="641"/>
      <c r="AN16" s="641"/>
      <c r="AO16" s="641"/>
      <c r="AP16" s="641"/>
      <c r="AQ16" s="641"/>
      <c r="AR16" s="641"/>
      <c r="AS16" s="641"/>
    </row>
    <row r="17" spans="1:50" hidden="1">
      <c r="A17" s="641" t="s">
        <v>373</v>
      </c>
      <c r="B17" s="641"/>
      <c r="C17" s="641"/>
      <c r="D17" s="641"/>
      <c r="E17" s="641"/>
      <c r="F17" s="641"/>
      <c r="G17" s="641"/>
      <c r="H17" s="641"/>
      <c r="I17" s="641"/>
      <c r="J17" s="641"/>
      <c r="K17" s="641"/>
      <c r="L17" s="641"/>
      <c r="M17" s="641"/>
      <c r="N17" s="641"/>
      <c r="O17" s="641"/>
      <c r="P17" s="641"/>
      <c r="Q17" s="641"/>
      <c r="R17" s="641"/>
      <c r="S17" s="641"/>
      <c r="T17" s="641"/>
      <c r="U17" s="641"/>
      <c r="V17" s="641"/>
      <c r="W17" s="641"/>
      <c r="X17" s="641"/>
      <c r="Y17" s="641"/>
      <c r="Z17" s="641"/>
      <c r="AA17" s="641"/>
      <c r="AB17" s="641"/>
      <c r="AC17" s="641"/>
      <c r="AD17" s="641"/>
      <c r="AE17" s="641"/>
      <c r="AF17" s="641"/>
      <c r="AG17" s="641"/>
      <c r="AH17" s="641"/>
      <c r="AI17" s="641"/>
      <c r="AJ17" s="641"/>
      <c r="AK17" s="641"/>
      <c r="AL17" s="641"/>
      <c r="AM17" s="641"/>
      <c r="AN17" s="641"/>
      <c r="AO17" s="641"/>
      <c r="AP17" s="641"/>
      <c r="AQ17" s="641"/>
      <c r="AR17" s="641"/>
      <c r="AS17" s="641"/>
    </row>
    <row r="18" spans="1:50" hidden="1">
      <c r="A18" s="487"/>
      <c r="B18" s="487"/>
      <c r="C18" s="487"/>
      <c r="D18" s="487"/>
      <c r="E18" s="487"/>
      <c r="F18" s="487"/>
      <c r="G18" s="487"/>
      <c r="H18" s="487"/>
      <c r="I18" s="487"/>
      <c r="J18" s="487"/>
      <c r="K18" s="487"/>
      <c r="L18" s="487"/>
      <c r="M18" s="487"/>
      <c r="N18" s="487"/>
      <c r="O18" s="487"/>
      <c r="P18" s="487"/>
      <c r="Q18" s="487"/>
      <c r="R18" s="487"/>
      <c r="S18" s="487"/>
      <c r="T18" s="487"/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  <c r="AJ18" s="487"/>
      <c r="AK18" s="487"/>
      <c r="AL18" s="487"/>
      <c r="AM18" s="487"/>
      <c r="AN18" s="487"/>
      <c r="AO18" s="487"/>
      <c r="AP18" s="487"/>
      <c r="AQ18" s="487"/>
      <c r="AR18" s="487"/>
      <c r="AS18" s="487"/>
    </row>
    <row r="19" spans="1:50" hidden="1">
      <c r="A19" s="6" t="s">
        <v>372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50" hidden="1">
      <c r="AK20" s="246"/>
      <c r="AL20" s="246"/>
      <c r="AM20" s="246"/>
      <c r="AN20" s="246"/>
      <c r="AO20" s="246"/>
      <c r="AP20" s="246"/>
      <c r="AQ20" s="246"/>
      <c r="AR20" s="246"/>
      <c r="AS20" s="3"/>
    </row>
    <row r="21" spans="1:50" hidden="1">
      <c r="A21" s="3" t="s">
        <v>5</v>
      </c>
      <c r="L21" s="14"/>
      <c r="M21" s="14"/>
      <c r="N21" s="700"/>
      <c r="O21" s="700"/>
      <c r="P21" s="700"/>
      <c r="Q21" s="700"/>
      <c r="R21" s="700"/>
      <c r="S21" s="700"/>
      <c r="T21" s="700"/>
      <c r="U21" s="700"/>
      <c r="V21" s="700"/>
      <c r="W21" s="700"/>
      <c r="X21" s="700"/>
      <c r="Y21" s="700"/>
      <c r="Z21" s="700"/>
      <c r="AA21" s="700"/>
      <c r="AB21" s="700"/>
      <c r="AC21" s="700"/>
      <c r="AD21" s="700"/>
      <c r="AE21" s="700"/>
      <c r="AF21" s="700"/>
      <c r="AG21" s="700"/>
      <c r="AH21" s="700"/>
      <c r="AI21" s="700"/>
      <c r="AJ21" s="700"/>
      <c r="AO21" s="246" t="s">
        <v>6</v>
      </c>
      <c r="AP21" s="515"/>
      <c r="AQ21" s="515"/>
      <c r="AR21" s="515"/>
      <c r="AS21" s="515"/>
    </row>
    <row r="22" spans="1:50" hidden="1">
      <c r="A22" s="3" t="s">
        <v>341</v>
      </c>
      <c r="L22" s="14"/>
      <c r="M22" s="14"/>
      <c r="N22" s="703"/>
      <c r="O22" s="703"/>
      <c r="P22" s="703"/>
      <c r="Q22" s="703"/>
      <c r="R22" s="703"/>
      <c r="S22" s="703"/>
      <c r="T22" s="703"/>
      <c r="U22" s="703"/>
      <c r="V22" s="703"/>
      <c r="W22" s="703"/>
      <c r="X22" s="703"/>
      <c r="Y22" s="703"/>
      <c r="Z22" s="703"/>
      <c r="AA22" s="703"/>
      <c r="AB22" s="703"/>
      <c r="AC22" s="703"/>
      <c r="AD22" s="703"/>
      <c r="AE22" s="703"/>
      <c r="AF22" s="703"/>
      <c r="AG22" s="703"/>
      <c r="AH22" s="703"/>
      <c r="AI22" s="703"/>
      <c r="AJ22" s="703"/>
      <c r="AO22" s="246" t="s">
        <v>7</v>
      </c>
      <c r="AP22" s="704"/>
      <c r="AQ22" s="704"/>
      <c r="AR22" s="704"/>
      <c r="AS22" s="704"/>
    </row>
    <row r="23" spans="1:50" hidden="1">
      <c r="A23" s="3" t="s">
        <v>8</v>
      </c>
      <c r="N23" s="705" t="s">
        <v>82</v>
      </c>
      <c r="O23" s="705"/>
      <c r="P23" s="705"/>
      <c r="Q23" s="705"/>
      <c r="R23" s="705"/>
      <c r="S23" s="705"/>
      <c r="T23" s="705"/>
      <c r="U23" s="705"/>
      <c r="V23" s="705"/>
      <c r="W23" s="705"/>
      <c r="X23" s="705"/>
      <c r="Y23" s="705"/>
      <c r="Z23" s="705"/>
      <c r="AA23" s="705"/>
      <c r="AB23" s="705"/>
      <c r="AC23" s="705"/>
      <c r="AD23" s="705"/>
      <c r="AE23" s="705"/>
      <c r="AF23" s="705"/>
      <c r="AG23" s="705"/>
      <c r="AH23" s="705"/>
      <c r="AI23" s="705"/>
      <c r="AJ23" s="705"/>
      <c r="AO23" s="246"/>
      <c r="AP23" s="704"/>
      <c r="AQ23" s="704"/>
      <c r="AR23" s="704"/>
      <c r="AS23" s="704"/>
    </row>
    <row r="24" spans="1:50" hidden="1">
      <c r="A24" s="3" t="s">
        <v>9</v>
      </c>
      <c r="N24" s="706"/>
      <c r="O24" s="706"/>
      <c r="P24" s="706"/>
      <c r="Q24" s="706"/>
      <c r="R24" s="706"/>
      <c r="S24" s="706"/>
      <c r="T24" s="706"/>
      <c r="U24" s="706"/>
      <c r="V24" s="706"/>
      <c r="W24" s="706"/>
      <c r="X24" s="706"/>
      <c r="Y24" s="706"/>
      <c r="Z24" s="706"/>
      <c r="AA24" s="706"/>
      <c r="AB24" s="706"/>
      <c r="AC24" s="706"/>
      <c r="AD24" s="706"/>
      <c r="AE24" s="706"/>
      <c r="AF24" s="706"/>
      <c r="AG24" s="706"/>
      <c r="AH24" s="706"/>
      <c r="AI24" s="706"/>
      <c r="AJ24" s="706"/>
      <c r="AO24" s="246" t="s">
        <v>10</v>
      </c>
      <c r="AP24" s="704"/>
      <c r="AQ24" s="704"/>
      <c r="AR24" s="704"/>
      <c r="AS24" s="704"/>
    </row>
    <row r="25" spans="1:50" hidden="1">
      <c r="A25" s="3" t="s">
        <v>11</v>
      </c>
      <c r="Q25" s="703"/>
      <c r="R25" s="703"/>
      <c r="S25" s="703"/>
      <c r="T25" s="703"/>
      <c r="U25" s="703"/>
      <c r="V25" s="703"/>
      <c r="W25" s="703"/>
      <c r="X25" s="703"/>
      <c r="Y25" s="703"/>
      <c r="Z25" s="703"/>
      <c r="AA25" s="703"/>
      <c r="AB25" s="703"/>
      <c r="AC25" s="703"/>
      <c r="AD25" s="703"/>
      <c r="AE25" s="703"/>
      <c r="AF25" s="703"/>
      <c r="AG25" s="703"/>
      <c r="AH25" s="703"/>
      <c r="AI25" s="703"/>
      <c r="AJ25" s="703"/>
      <c r="AO25" s="246" t="s">
        <v>12</v>
      </c>
      <c r="AP25" s="704"/>
      <c r="AQ25" s="704"/>
      <c r="AR25" s="704"/>
      <c r="AS25" s="704"/>
      <c r="AX25" s="4"/>
    </row>
    <row r="26" spans="1:50" hidden="1">
      <c r="A26" s="3" t="s">
        <v>13</v>
      </c>
      <c r="Q26" s="250"/>
      <c r="R26" s="250"/>
      <c r="S26" s="250"/>
      <c r="T26" s="250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O26" s="246" t="s">
        <v>14</v>
      </c>
      <c r="AP26" s="704"/>
      <c r="AQ26" s="704"/>
      <c r="AR26" s="704"/>
      <c r="AS26" s="704"/>
    </row>
    <row r="27" spans="1:50" hidden="1">
      <c r="A27" s="3" t="s">
        <v>15</v>
      </c>
      <c r="Q27" s="703"/>
      <c r="R27" s="703"/>
      <c r="S27" s="703"/>
      <c r="T27" s="703"/>
      <c r="U27" s="703"/>
      <c r="V27" s="703"/>
      <c r="W27" s="703"/>
      <c r="X27" s="703"/>
      <c r="Y27" s="703"/>
      <c r="Z27" s="703"/>
      <c r="AA27" s="703"/>
      <c r="AB27" s="703"/>
      <c r="AC27" s="703"/>
      <c r="AD27" s="703"/>
      <c r="AE27" s="703"/>
      <c r="AF27" s="703"/>
      <c r="AG27" s="703"/>
      <c r="AH27" s="703"/>
      <c r="AI27" s="703"/>
      <c r="AJ27" s="703"/>
      <c r="AO27" s="246" t="s">
        <v>16</v>
      </c>
      <c r="AP27" s="704"/>
      <c r="AQ27" s="704"/>
      <c r="AR27" s="704"/>
      <c r="AS27" s="704"/>
    </row>
    <row r="28" spans="1:50" hidden="1">
      <c r="A28" s="1" t="s">
        <v>342</v>
      </c>
      <c r="Q28" s="700"/>
      <c r="R28" s="700"/>
      <c r="S28" s="700"/>
      <c r="T28" s="700"/>
      <c r="U28" s="700"/>
      <c r="V28" s="700"/>
      <c r="W28" s="700"/>
      <c r="X28" s="700"/>
      <c r="Y28" s="700"/>
      <c r="Z28" s="700"/>
      <c r="AA28" s="700"/>
      <c r="AB28" s="700"/>
      <c r="AC28" s="700"/>
      <c r="AD28" s="700"/>
      <c r="AE28" s="700"/>
      <c r="AF28" s="700"/>
      <c r="AG28" s="700"/>
      <c r="AH28" s="700"/>
      <c r="AI28" s="700"/>
      <c r="AJ28" s="700"/>
      <c r="AO28" s="246"/>
      <c r="AP28" s="252"/>
      <c r="AQ28" s="252"/>
      <c r="AR28" s="252"/>
      <c r="AS28" s="252"/>
    </row>
    <row r="29" spans="1:50" hidden="1">
      <c r="A29" s="3" t="s">
        <v>17</v>
      </c>
      <c r="AK29" s="253"/>
      <c r="AL29" s="253"/>
      <c r="AM29" s="253"/>
      <c r="AN29" s="253"/>
      <c r="AO29" s="253"/>
      <c r="AP29" s="253"/>
      <c r="AQ29" s="253"/>
      <c r="AR29" s="253"/>
      <c r="AS29" s="5"/>
    </row>
    <row r="30" spans="1:50" hidden="1">
      <c r="AK30" s="246"/>
      <c r="AL30" s="246"/>
      <c r="AM30" s="246"/>
      <c r="AN30" s="246"/>
      <c r="AO30" s="246"/>
      <c r="AP30" s="246"/>
      <c r="AQ30" s="246"/>
      <c r="AR30" s="246"/>
      <c r="AS30" s="3"/>
    </row>
    <row r="31" spans="1:50" s="2" customFormat="1" ht="22.5" hidden="1">
      <c r="A31" s="175" t="s">
        <v>343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T31" s="273"/>
    </row>
    <row r="32" spans="1:50" s="2" customFormat="1" ht="22.5" hidden="1">
      <c r="A32" s="181" t="s">
        <v>346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T32" s="273"/>
    </row>
    <row r="33" spans="1:46" ht="26.25" hidden="1" customHeight="1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</row>
    <row r="34" spans="1:46" s="2" customFormat="1" ht="22.5" hidden="1">
      <c r="A34" s="176" t="s">
        <v>344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T34" s="273"/>
    </row>
    <row r="35" spans="1:46" s="2" customFormat="1" ht="22.5" hidden="1">
      <c r="A35" s="176" t="s">
        <v>347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T35" s="273"/>
    </row>
    <row r="36" spans="1:46" ht="32.25" hidden="1" customHeight="1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</row>
    <row r="37" spans="1:46" s="2" customFormat="1" ht="22.5" hidden="1">
      <c r="A37" s="2" t="s">
        <v>345</v>
      </c>
      <c r="AO37" s="254"/>
      <c r="AP37" s="254"/>
      <c r="AQ37" s="254"/>
      <c r="AR37" s="254"/>
      <c r="AT37" s="273"/>
    </row>
    <row r="38" spans="1:46" s="2" customFormat="1" ht="12.75" hidden="1" customHeight="1">
      <c r="A38" s="180" t="s">
        <v>348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T38" s="273"/>
    </row>
    <row r="39" spans="1:46" ht="74.25" hidden="1" customHeight="1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</row>
    <row r="40" spans="1:46" s="2" customFormat="1" ht="22.5" hidden="1">
      <c r="A40" s="2" t="s">
        <v>327</v>
      </c>
      <c r="AO40" s="254"/>
      <c r="AP40" s="254"/>
      <c r="AQ40" s="254"/>
      <c r="AR40" s="254"/>
      <c r="AT40" s="273"/>
    </row>
    <row r="41" spans="1:46" hidden="1">
      <c r="A41" s="3" t="s">
        <v>20</v>
      </c>
      <c r="AO41" s="246"/>
      <c r="AP41" s="246"/>
      <c r="AQ41" s="246"/>
      <c r="AR41" s="246"/>
      <c r="AS41" s="3"/>
    </row>
    <row r="42" spans="1:46" hidden="1">
      <c r="A42" s="3" t="s">
        <v>21</v>
      </c>
      <c r="AO42" s="246"/>
      <c r="AP42" s="246"/>
      <c r="AQ42" s="246"/>
      <c r="AR42" s="246"/>
      <c r="AS42" s="3"/>
    </row>
    <row r="43" spans="1:46" hidden="1">
      <c r="A43" s="7"/>
      <c r="B43" s="7"/>
      <c r="C43" s="7"/>
      <c r="D43" s="7"/>
      <c r="E43" s="7"/>
      <c r="F43" s="7"/>
      <c r="G43" s="7"/>
      <c r="H43" s="7"/>
      <c r="I43" s="692"/>
      <c r="J43" s="692"/>
      <c r="K43" s="692"/>
      <c r="L43" s="692"/>
      <c r="M43" s="7" t="s">
        <v>18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86"/>
      <c r="AP43" s="486"/>
      <c r="AQ43" s="486"/>
      <c r="AR43" s="486"/>
      <c r="AS43" s="7"/>
    </row>
    <row r="44" spans="1:46" hidden="1">
      <c r="A44" s="3" t="s">
        <v>349</v>
      </c>
      <c r="AO44" s="246"/>
      <c r="AP44" s="246"/>
      <c r="AQ44" s="246"/>
      <c r="AR44" s="246"/>
      <c r="AS44" s="3"/>
    </row>
    <row r="45" spans="1:46" hidden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86"/>
      <c r="AP45" s="486"/>
      <c r="AQ45" s="486"/>
      <c r="AR45" s="486"/>
      <c r="AS45" s="7"/>
    </row>
    <row r="46" spans="1:46" hidden="1">
      <c r="A46" s="3" t="s">
        <v>350</v>
      </c>
      <c r="AO46" s="246"/>
      <c r="AP46" s="246"/>
      <c r="AQ46" s="246"/>
      <c r="AR46" s="246"/>
      <c r="AS46" s="3"/>
    </row>
    <row r="47" spans="1:46" hidden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486"/>
      <c r="AP47" s="486"/>
      <c r="AQ47" s="486"/>
      <c r="AR47" s="486"/>
      <c r="AS47" s="7"/>
    </row>
    <row r="48" spans="1:46" s="2" customFormat="1" ht="22.5" hidden="1">
      <c r="A48" s="2" t="s">
        <v>328</v>
      </c>
      <c r="AM48" s="701"/>
      <c r="AN48" s="701"/>
      <c r="AO48" s="701"/>
      <c r="AP48" s="701"/>
      <c r="AQ48" s="256"/>
      <c r="AR48" s="188"/>
      <c r="AS48" s="246" t="s">
        <v>18</v>
      </c>
      <c r="AT48" s="273"/>
    </row>
    <row r="49" spans="1:45" hidden="1">
      <c r="A49" s="3" t="s">
        <v>22</v>
      </c>
      <c r="AM49" s="702"/>
      <c r="AN49" s="702"/>
      <c r="AO49" s="702"/>
      <c r="AP49" s="702"/>
      <c r="AQ49" s="6"/>
      <c r="AR49" s="188"/>
      <c r="AS49" s="246" t="s">
        <v>18</v>
      </c>
    </row>
    <row r="50" spans="1:45" hidden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486"/>
      <c r="AP50" s="486"/>
      <c r="AQ50" s="486"/>
      <c r="AR50" s="486"/>
      <c r="AS50" s="7"/>
    </row>
    <row r="51" spans="1:45" hidden="1"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</row>
    <row r="52" spans="1:45" hidden="1">
      <c r="I52" s="485"/>
      <c r="J52" s="485"/>
      <c r="K52" s="485"/>
      <c r="L52" s="485"/>
      <c r="M52" s="485"/>
      <c r="N52" s="485"/>
      <c r="O52" s="485"/>
      <c r="P52" s="485"/>
      <c r="Q52" s="485"/>
      <c r="R52" s="485"/>
      <c r="S52" s="485"/>
      <c r="T52" s="485"/>
      <c r="U52" s="485"/>
      <c r="V52" s="485"/>
      <c r="W52" s="485"/>
      <c r="X52" s="485"/>
      <c r="Y52" s="485"/>
      <c r="Z52" s="485"/>
      <c r="AA52" s="485"/>
      <c r="AB52" s="485"/>
      <c r="AC52" s="485"/>
      <c r="AD52" s="485"/>
      <c r="AE52" s="485"/>
      <c r="AF52" s="485"/>
      <c r="AG52" s="485"/>
      <c r="AH52" s="485"/>
      <c r="AI52" s="485"/>
      <c r="AJ52" s="485"/>
      <c r="AK52" s="485"/>
      <c r="AL52" s="485"/>
      <c r="AM52" s="485"/>
      <c r="AN52" s="516" t="s">
        <v>324</v>
      </c>
      <c r="AO52" s="516"/>
      <c r="AP52" s="516"/>
      <c r="AQ52" s="516"/>
      <c r="AR52" s="516"/>
      <c r="AS52" s="516"/>
    </row>
    <row r="53" spans="1:45" hidden="1">
      <c r="A53" s="517" t="s">
        <v>333</v>
      </c>
      <c r="B53" s="517"/>
      <c r="C53" s="517"/>
      <c r="D53" s="517"/>
      <c r="E53" s="517"/>
      <c r="F53" s="517"/>
      <c r="G53" s="517"/>
      <c r="H53" s="517"/>
      <c r="I53" s="517"/>
      <c r="J53" s="517"/>
      <c r="K53" s="517"/>
      <c r="L53" s="517"/>
      <c r="M53" s="517"/>
      <c r="N53" s="517"/>
      <c r="O53" s="517"/>
      <c r="P53" s="517"/>
      <c r="Q53" s="517"/>
      <c r="R53" s="517"/>
      <c r="S53" s="517"/>
      <c r="T53" s="517"/>
      <c r="U53" s="517"/>
      <c r="V53" s="517"/>
      <c r="W53" s="517"/>
      <c r="X53" s="517"/>
      <c r="Y53" s="517"/>
      <c r="Z53" s="517"/>
      <c r="AA53" s="517"/>
      <c r="AB53" s="517"/>
      <c r="AC53" s="517"/>
      <c r="AD53" s="517"/>
      <c r="AE53" s="517"/>
      <c r="AF53" s="517"/>
      <c r="AG53" s="517"/>
      <c r="AH53" s="517"/>
      <c r="AI53" s="517"/>
      <c r="AJ53" s="517"/>
      <c r="AK53" s="517"/>
      <c r="AL53" s="517"/>
      <c r="AM53" s="517"/>
      <c r="AN53" s="517"/>
      <c r="AO53" s="517"/>
      <c r="AP53" s="517"/>
      <c r="AQ53" s="517"/>
      <c r="AR53" s="517"/>
      <c r="AS53" s="517"/>
    </row>
    <row r="54" spans="1:45" hidden="1">
      <c r="A54" s="517" t="s">
        <v>332</v>
      </c>
      <c r="B54" s="517"/>
      <c r="C54" s="517"/>
      <c r="D54" s="517"/>
      <c r="E54" s="517"/>
      <c r="F54" s="517"/>
      <c r="G54" s="517"/>
      <c r="H54" s="517"/>
      <c r="I54" s="517"/>
      <c r="J54" s="517"/>
      <c r="K54" s="517"/>
      <c r="L54" s="517"/>
      <c r="M54" s="517"/>
      <c r="N54" s="517"/>
      <c r="O54" s="517"/>
      <c r="P54" s="517"/>
      <c r="Q54" s="517"/>
      <c r="R54" s="517"/>
      <c r="S54" s="517"/>
      <c r="T54" s="517"/>
      <c r="U54" s="517"/>
      <c r="V54" s="517"/>
      <c r="W54" s="517"/>
      <c r="X54" s="517"/>
      <c r="Y54" s="517"/>
      <c r="Z54" s="517"/>
      <c r="AA54" s="517"/>
      <c r="AB54" s="517"/>
      <c r="AC54" s="517"/>
      <c r="AD54" s="517"/>
      <c r="AE54" s="517"/>
      <c r="AF54" s="517"/>
      <c r="AG54" s="517"/>
      <c r="AH54" s="517"/>
      <c r="AI54" s="517"/>
      <c r="AJ54" s="517"/>
      <c r="AK54" s="517"/>
      <c r="AL54" s="517"/>
      <c r="AM54" s="517"/>
      <c r="AN54" s="517"/>
      <c r="AO54" s="517"/>
      <c r="AP54" s="517"/>
      <c r="AQ54" s="517"/>
      <c r="AR54" s="517"/>
      <c r="AS54" s="517"/>
    </row>
    <row r="55" spans="1:45" hidden="1">
      <c r="A55" s="520" t="s">
        <v>331</v>
      </c>
      <c r="B55" s="520"/>
      <c r="C55" s="520"/>
      <c r="D55" s="520"/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20"/>
      <c r="P55" s="520"/>
      <c r="Q55" s="520"/>
      <c r="R55" s="520"/>
      <c r="S55" s="520"/>
      <c r="T55" s="520"/>
      <c r="U55" s="520"/>
      <c r="V55" s="520"/>
      <c r="W55" s="520"/>
      <c r="X55" s="520"/>
      <c r="Y55" s="520"/>
      <c r="Z55" s="520"/>
      <c r="AA55" s="520"/>
      <c r="AB55" s="520"/>
      <c r="AC55" s="520"/>
      <c r="AD55" s="520"/>
      <c r="AE55" s="520"/>
      <c r="AF55" s="520"/>
      <c r="AG55" s="520"/>
      <c r="AH55" s="520"/>
      <c r="AI55" s="520"/>
      <c r="AJ55" s="520"/>
      <c r="AK55" s="520"/>
      <c r="AL55" s="520"/>
      <c r="AM55" s="520"/>
      <c r="AN55" s="520"/>
      <c r="AO55" s="520"/>
      <c r="AP55" s="520"/>
      <c r="AQ55" s="520"/>
      <c r="AR55" s="520"/>
      <c r="AS55" s="520"/>
    </row>
    <row r="56" spans="1:45" hidden="1">
      <c r="A56" s="577" t="s">
        <v>53</v>
      </c>
      <c r="B56" s="567"/>
      <c r="C56" s="568"/>
      <c r="D56" s="577" t="s">
        <v>23</v>
      </c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8"/>
      <c r="AK56" s="515" t="s">
        <v>24</v>
      </c>
      <c r="AL56" s="515"/>
      <c r="AM56" s="515"/>
      <c r="AN56" s="515"/>
      <c r="AO56" s="515"/>
      <c r="AP56" s="515"/>
      <c r="AQ56" s="515"/>
      <c r="AR56" s="515"/>
      <c r="AS56" s="14"/>
    </row>
    <row r="57" spans="1:45" hidden="1">
      <c r="A57" s="577">
        <v>1</v>
      </c>
      <c r="B57" s="567"/>
      <c r="C57" s="568"/>
      <c r="D57" s="577">
        <v>2</v>
      </c>
      <c r="E57" s="567"/>
      <c r="F57" s="567"/>
      <c r="G57" s="567"/>
      <c r="H57" s="567"/>
      <c r="I57" s="567"/>
      <c r="J57" s="567"/>
      <c r="K57" s="567"/>
      <c r="L57" s="567"/>
      <c r="M57" s="567"/>
      <c r="N57" s="567"/>
      <c r="O57" s="567"/>
      <c r="P57" s="567"/>
      <c r="Q57" s="567"/>
      <c r="R57" s="567"/>
      <c r="S57" s="567"/>
      <c r="T57" s="567"/>
      <c r="U57" s="567"/>
      <c r="V57" s="567"/>
      <c r="W57" s="567"/>
      <c r="X57" s="567"/>
      <c r="Y57" s="567"/>
      <c r="Z57" s="567"/>
      <c r="AA57" s="567"/>
      <c r="AB57" s="567"/>
      <c r="AC57" s="567"/>
      <c r="AD57" s="567"/>
      <c r="AE57" s="567"/>
      <c r="AF57" s="567"/>
      <c r="AG57" s="567"/>
      <c r="AH57" s="567"/>
      <c r="AI57" s="567"/>
      <c r="AJ57" s="568"/>
      <c r="AK57" s="515">
        <v>3</v>
      </c>
      <c r="AL57" s="515"/>
      <c r="AM57" s="515"/>
      <c r="AN57" s="515"/>
      <c r="AO57" s="515"/>
      <c r="AP57" s="515"/>
      <c r="AQ57" s="515"/>
      <c r="AR57" s="515"/>
      <c r="AS57" s="14"/>
    </row>
    <row r="58" spans="1:45" hidden="1">
      <c r="A58" s="694" t="s">
        <v>26</v>
      </c>
      <c r="B58" s="695"/>
      <c r="C58" s="696"/>
      <c r="D58" s="612" t="s">
        <v>25</v>
      </c>
      <c r="E58" s="613"/>
      <c r="F58" s="613"/>
      <c r="G58" s="613"/>
      <c r="H58" s="613"/>
      <c r="I58" s="613"/>
      <c r="J58" s="613"/>
      <c r="K58" s="613"/>
      <c r="L58" s="613"/>
      <c r="M58" s="613"/>
      <c r="N58" s="613"/>
      <c r="O58" s="613"/>
      <c r="P58" s="613"/>
      <c r="Q58" s="613"/>
      <c r="R58" s="613"/>
      <c r="S58" s="613"/>
      <c r="T58" s="613"/>
      <c r="U58" s="613"/>
      <c r="V58" s="613"/>
      <c r="W58" s="613"/>
      <c r="X58" s="613"/>
      <c r="Y58" s="613"/>
      <c r="Z58" s="613"/>
      <c r="AA58" s="613"/>
      <c r="AB58" s="613"/>
      <c r="AC58" s="613"/>
      <c r="AD58" s="613"/>
      <c r="AE58" s="613"/>
      <c r="AF58" s="613"/>
      <c r="AG58" s="613"/>
      <c r="AH58" s="613"/>
      <c r="AI58" s="613"/>
      <c r="AJ58" s="614"/>
      <c r="AK58" s="697"/>
      <c r="AL58" s="697"/>
      <c r="AM58" s="697"/>
      <c r="AN58" s="697"/>
      <c r="AO58" s="697"/>
      <c r="AP58" s="697"/>
      <c r="AQ58" s="697"/>
      <c r="AR58" s="697"/>
      <c r="AS58" s="14"/>
    </row>
    <row r="59" spans="1:45" hidden="1">
      <c r="A59" s="529"/>
      <c r="B59" s="530"/>
      <c r="C59" s="530"/>
      <c r="D59" s="599" t="s">
        <v>351</v>
      </c>
      <c r="E59" s="600"/>
      <c r="F59" s="600"/>
      <c r="G59" s="600"/>
      <c r="H59" s="600"/>
      <c r="I59" s="600"/>
      <c r="J59" s="600"/>
      <c r="K59" s="600"/>
      <c r="L59" s="600"/>
      <c r="M59" s="600"/>
      <c r="N59" s="600"/>
      <c r="O59" s="600"/>
      <c r="P59" s="600"/>
      <c r="Q59" s="600"/>
      <c r="R59" s="600"/>
      <c r="S59" s="600"/>
      <c r="T59" s="600"/>
      <c r="U59" s="600"/>
      <c r="V59" s="600"/>
      <c r="W59" s="600"/>
      <c r="X59" s="600"/>
      <c r="Y59" s="600"/>
      <c r="Z59" s="600"/>
      <c r="AA59" s="600"/>
      <c r="AB59" s="600"/>
      <c r="AC59" s="600"/>
      <c r="AD59" s="600"/>
      <c r="AE59" s="600"/>
      <c r="AF59" s="600"/>
      <c r="AG59" s="600"/>
      <c r="AH59" s="600"/>
      <c r="AI59" s="600"/>
      <c r="AJ59" s="601"/>
      <c r="AK59" s="690"/>
      <c r="AL59" s="690"/>
      <c r="AM59" s="690"/>
      <c r="AN59" s="690"/>
      <c r="AO59" s="690"/>
      <c r="AP59" s="690"/>
      <c r="AQ59" s="690"/>
      <c r="AR59" s="691"/>
      <c r="AS59" s="14"/>
    </row>
    <row r="60" spans="1:45" hidden="1">
      <c r="A60" s="532"/>
      <c r="B60" s="533"/>
      <c r="C60" s="533"/>
      <c r="D60" s="606" t="s">
        <v>352</v>
      </c>
      <c r="E60" s="607"/>
      <c r="F60" s="607"/>
      <c r="G60" s="607"/>
      <c r="H60" s="607"/>
      <c r="I60" s="607"/>
      <c r="J60" s="607"/>
      <c r="K60" s="607"/>
      <c r="L60" s="607"/>
      <c r="M60" s="607"/>
      <c r="N60" s="607"/>
      <c r="O60" s="607"/>
      <c r="P60" s="607"/>
      <c r="Q60" s="607"/>
      <c r="R60" s="607"/>
      <c r="S60" s="607"/>
      <c r="T60" s="607"/>
      <c r="U60" s="607"/>
      <c r="V60" s="607"/>
      <c r="W60" s="607"/>
      <c r="X60" s="607"/>
      <c r="Y60" s="607"/>
      <c r="Z60" s="607"/>
      <c r="AA60" s="607"/>
      <c r="AB60" s="607"/>
      <c r="AC60" s="607"/>
      <c r="AD60" s="607"/>
      <c r="AE60" s="607"/>
      <c r="AF60" s="607"/>
      <c r="AG60" s="607"/>
      <c r="AH60" s="607"/>
      <c r="AI60" s="607"/>
      <c r="AJ60" s="608"/>
      <c r="AK60" s="692"/>
      <c r="AL60" s="692"/>
      <c r="AM60" s="692"/>
      <c r="AN60" s="692"/>
      <c r="AO60" s="692"/>
      <c r="AP60" s="692"/>
      <c r="AQ60" s="692"/>
      <c r="AR60" s="693"/>
      <c r="AS60" s="14"/>
    </row>
    <row r="61" spans="1:45" hidden="1">
      <c r="A61" s="529"/>
      <c r="B61" s="530"/>
      <c r="C61" s="530"/>
      <c r="D61" s="599" t="s">
        <v>353</v>
      </c>
      <c r="E61" s="600"/>
      <c r="F61" s="600"/>
      <c r="G61" s="600"/>
      <c r="H61" s="600"/>
      <c r="I61" s="600"/>
      <c r="J61" s="600"/>
      <c r="K61" s="600"/>
      <c r="L61" s="600"/>
      <c r="M61" s="600"/>
      <c r="N61" s="600"/>
      <c r="O61" s="600"/>
      <c r="P61" s="600"/>
      <c r="Q61" s="600"/>
      <c r="R61" s="600"/>
      <c r="S61" s="600"/>
      <c r="T61" s="600"/>
      <c r="U61" s="600"/>
      <c r="V61" s="600"/>
      <c r="W61" s="600"/>
      <c r="X61" s="600"/>
      <c r="Y61" s="600"/>
      <c r="Z61" s="600"/>
      <c r="AA61" s="600"/>
      <c r="AB61" s="600"/>
      <c r="AC61" s="600"/>
      <c r="AD61" s="600"/>
      <c r="AE61" s="600"/>
      <c r="AF61" s="600"/>
      <c r="AG61" s="600"/>
      <c r="AH61" s="600"/>
      <c r="AI61" s="600"/>
      <c r="AJ61" s="601"/>
      <c r="AK61" s="690"/>
      <c r="AL61" s="690"/>
      <c r="AM61" s="690"/>
      <c r="AN61" s="690"/>
      <c r="AO61" s="690"/>
      <c r="AP61" s="690"/>
      <c r="AQ61" s="690"/>
      <c r="AR61" s="691"/>
      <c r="AS61" s="14"/>
    </row>
    <row r="62" spans="1:45" hidden="1">
      <c r="A62" s="532"/>
      <c r="B62" s="533"/>
      <c r="C62" s="533"/>
      <c r="D62" s="606" t="s">
        <v>354</v>
      </c>
      <c r="E62" s="607"/>
      <c r="F62" s="607"/>
      <c r="G62" s="607"/>
      <c r="H62" s="607"/>
      <c r="I62" s="607"/>
      <c r="J62" s="607"/>
      <c r="K62" s="607"/>
      <c r="L62" s="607"/>
      <c r="M62" s="607"/>
      <c r="N62" s="607"/>
      <c r="O62" s="607"/>
      <c r="P62" s="607"/>
      <c r="Q62" s="607"/>
      <c r="R62" s="607"/>
      <c r="S62" s="607"/>
      <c r="T62" s="607"/>
      <c r="U62" s="607"/>
      <c r="V62" s="607"/>
      <c r="W62" s="607"/>
      <c r="X62" s="607"/>
      <c r="Y62" s="607"/>
      <c r="Z62" s="607"/>
      <c r="AA62" s="607"/>
      <c r="AB62" s="607"/>
      <c r="AC62" s="607"/>
      <c r="AD62" s="607"/>
      <c r="AE62" s="607"/>
      <c r="AF62" s="607"/>
      <c r="AG62" s="607"/>
      <c r="AH62" s="607"/>
      <c r="AI62" s="607"/>
      <c r="AJ62" s="608"/>
      <c r="AK62" s="692"/>
      <c r="AL62" s="692"/>
      <c r="AM62" s="692"/>
      <c r="AN62" s="692"/>
      <c r="AO62" s="692"/>
      <c r="AP62" s="692"/>
      <c r="AQ62" s="692"/>
      <c r="AR62" s="693"/>
      <c r="AS62" s="14"/>
    </row>
    <row r="63" spans="1:45" hidden="1">
      <c r="A63" s="577"/>
      <c r="B63" s="567"/>
      <c r="C63" s="568"/>
      <c r="D63" s="629" t="s">
        <v>355</v>
      </c>
      <c r="E63" s="630"/>
      <c r="F63" s="630"/>
      <c r="G63" s="630"/>
      <c r="H63" s="630"/>
      <c r="I63" s="630"/>
      <c r="J63" s="630"/>
      <c r="K63" s="630"/>
      <c r="L63" s="630"/>
      <c r="M63" s="630"/>
      <c r="N63" s="630"/>
      <c r="O63" s="630"/>
      <c r="P63" s="630"/>
      <c r="Q63" s="630"/>
      <c r="R63" s="630"/>
      <c r="S63" s="630"/>
      <c r="T63" s="630"/>
      <c r="U63" s="630"/>
      <c r="V63" s="630"/>
      <c r="W63" s="630"/>
      <c r="X63" s="630"/>
      <c r="Y63" s="630"/>
      <c r="Z63" s="630"/>
      <c r="AA63" s="630"/>
      <c r="AB63" s="630"/>
      <c r="AC63" s="630"/>
      <c r="AD63" s="630"/>
      <c r="AE63" s="630"/>
      <c r="AF63" s="630"/>
      <c r="AG63" s="630"/>
      <c r="AH63" s="630"/>
      <c r="AI63" s="630"/>
      <c r="AJ63" s="631"/>
      <c r="AK63" s="698"/>
      <c r="AL63" s="698"/>
      <c r="AM63" s="698"/>
      <c r="AN63" s="698"/>
      <c r="AO63" s="698"/>
      <c r="AP63" s="698"/>
      <c r="AQ63" s="698"/>
      <c r="AR63" s="698"/>
      <c r="AS63" s="14"/>
    </row>
    <row r="64" spans="1:45" hidden="1">
      <c r="A64" s="529"/>
      <c r="B64" s="530"/>
      <c r="C64" s="530"/>
      <c r="D64" s="599" t="s">
        <v>356</v>
      </c>
      <c r="E64" s="600"/>
      <c r="F64" s="600"/>
      <c r="G64" s="600"/>
      <c r="H64" s="600"/>
      <c r="I64" s="600"/>
      <c r="J64" s="600"/>
      <c r="K64" s="600"/>
      <c r="L64" s="600"/>
      <c r="M64" s="600"/>
      <c r="N64" s="600"/>
      <c r="O64" s="600"/>
      <c r="P64" s="600"/>
      <c r="Q64" s="600"/>
      <c r="R64" s="600"/>
      <c r="S64" s="600"/>
      <c r="T64" s="600"/>
      <c r="U64" s="600"/>
      <c r="V64" s="600"/>
      <c r="W64" s="600"/>
      <c r="X64" s="600"/>
      <c r="Y64" s="600"/>
      <c r="Z64" s="600"/>
      <c r="AA64" s="600"/>
      <c r="AB64" s="600"/>
      <c r="AC64" s="600"/>
      <c r="AD64" s="600"/>
      <c r="AE64" s="600"/>
      <c r="AF64" s="600"/>
      <c r="AG64" s="600"/>
      <c r="AH64" s="600"/>
      <c r="AI64" s="600"/>
      <c r="AJ64" s="601"/>
      <c r="AK64" s="690"/>
      <c r="AL64" s="690"/>
      <c r="AM64" s="690"/>
      <c r="AN64" s="690"/>
      <c r="AO64" s="690"/>
      <c r="AP64" s="690"/>
      <c r="AQ64" s="690"/>
      <c r="AR64" s="691"/>
      <c r="AS64" s="14"/>
    </row>
    <row r="65" spans="1:45" hidden="1">
      <c r="A65" s="532"/>
      <c r="B65" s="533"/>
      <c r="C65" s="533"/>
      <c r="D65" s="606" t="s">
        <v>354</v>
      </c>
      <c r="E65" s="607"/>
      <c r="F65" s="607"/>
      <c r="G65" s="607"/>
      <c r="H65" s="607"/>
      <c r="I65" s="607"/>
      <c r="J65" s="607"/>
      <c r="K65" s="607"/>
      <c r="L65" s="607"/>
      <c r="M65" s="607"/>
      <c r="N65" s="607"/>
      <c r="O65" s="607"/>
      <c r="P65" s="607"/>
      <c r="Q65" s="607"/>
      <c r="R65" s="607"/>
      <c r="S65" s="607"/>
      <c r="T65" s="607"/>
      <c r="U65" s="607"/>
      <c r="V65" s="607"/>
      <c r="W65" s="607"/>
      <c r="X65" s="607"/>
      <c r="Y65" s="607"/>
      <c r="Z65" s="607"/>
      <c r="AA65" s="607"/>
      <c r="AB65" s="607"/>
      <c r="AC65" s="607"/>
      <c r="AD65" s="607"/>
      <c r="AE65" s="607"/>
      <c r="AF65" s="607"/>
      <c r="AG65" s="607"/>
      <c r="AH65" s="607"/>
      <c r="AI65" s="607"/>
      <c r="AJ65" s="608"/>
      <c r="AK65" s="692"/>
      <c r="AL65" s="692"/>
      <c r="AM65" s="692"/>
      <c r="AN65" s="692"/>
      <c r="AO65" s="692"/>
      <c r="AP65" s="692"/>
      <c r="AQ65" s="692"/>
      <c r="AR65" s="693"/>
      <c r="AS65" s="14"/>
    </row>
    <row r="66" spans="1:45" hidden="1">
      <c r="A66" s="694" t="s">
        <v>27</v>
      </c>
      <c r="B66" s="695"/>
      <c r="C66" s="696"/>
      <c r="D66" s="626" t="s">
        <v>54</v>
      </c>
      <c r="E66" s="627"/>
      <c r="F66" s="627"/>
      <c r="G66" s="627"/>
      <c r="H66" s="627"/>
      <c r="I66" s="627"/>
      <c r="J66" s="627"/>
      <c r="K66" s="627"/>
      <c r="L66" s="627"/>
      <c r="M66" s="627"/>
      <c r="N66" s="627"/>
      <c r="O66" s="627"/>
      <c r="P66" s="627"/>
      <c r="Q66" s="627"/>
      <c r="R66" s="627"/>
      <c r="S66" s="627"/>
      <c r="T66" s="627"/>
      <c r="U66" s="627"/>
      <c r="V66" s="627"/>
      <c r="W66" s="627"/>
      <c r="X66" s="627"/>
      <c r="Y66" s="627"/>
      <c r="Z66" s="627"/>
      <c r="AA66" s="627"/>
      <c r="AB66" s="627"/>
      <c r="AC66" s="627"/>
      <c r="AD66" s="627"/>
      <c r="AE66" s="627"/>
      <c r="AF66" s="627"/>
      <c r="AG66" s="627"/>
      <c r="AH66" s="627"/>
      <c r="AI66" s="627"/>
      <c r="AJ66" s="628"/>
      <c r="AK66" s="697"/>
      <c r="AL66" s="697"/>
      <c r="AM66" s="697"/>
      <c r="AN66" s="697"/>
      <c r="AO66" s="697"/>
      <c r="AP66" s="697"/>
      <c r="AQ66" s="697"/>
      <c r="AR66" s="697"/>
      <c r="AS66" s="14"/>
    </row>
    <row r="67" spans="1:45" hidden="1">
      <c r="A67" s="529"/>
      <c r="B67" s="530"/>
      <c r="C67" s="530"/>
      <c r="D67" s="599" t="s">
        <v>357</v>
      </c>
      <c r="E67" s="600"/>
      <c r="F67" s="600"/>
      <c r="G67" s="600"/>
      <c r="H67" s="600"/>
      <c r="I67" s="600"/>
      <c r="J67" s="600"/>
      <c r="K67" s="600"/>
      <c r="L67" s="600"/>
      <c r="M67" s="600"/>
      <c r="N67" s="600"/>
      <c r="O67" s="600"/>
      <c r="P67" s="600"/>
      <c r="Q67" s="600"/>
      <c r="R67" s="600"/>
      <c r="S67" s="600"/>
      <c r="T67" s="600"/>
      <c r="U67" s="600"/>
      <c r="V67" s="600"/>
      <c r="W67" s="600"/>
      <c r="X67" s="600"/>
      <c r="Y67" s="600"/>
      <c r="Z67" s="600"/>
      <c r="AA67" s="600"/>
      <c r="AB67" s="600"/>
      <c r="AC67" s="600"/>
      <c r="AD67" s="600"/>
      <c r="AE67" s="600"/>
      <c r="AF67" s="600"/>
      <c r="AG67" s="600"/>
      <c r="AH67" s="600"/>
      <c r="AI67" s="600"/>
      <c r="AJ67" s="601"/>
      <c r="AK67" s="690"/>
      <c r="AL67" s="690"/>
      <c r="AM67" s="690"/>
      <c r="AN67" s="690"/>
      <c r="AO67" s="690"/>
      <c r="AP67" s="690"/>
      <c r="AQ67" s="690"/>
      <c r="AR67" s="691"/>
      <c r="AS67" s="14"/>
    </row>
    <row r="68" spans="1:45" hidden="1">
      <c r="A68" s="532"/>
      <c r="B68" s="533"/>
      <c r="C68" s="533"/>
      <c r="D68" s="606" t="s">
        <v>358</v>
      </c>
      <c r="E68" s="607"/>
      <c r="F68" s="607"/>
      <c r="G68" s="607"/>
      <c r="H68" s="607"/>
      <c r="I68" s="607"/>
      <c r="J68" s="607"/>
      <c r="K68" s="607"/>
      <c r="L68" s="607"/>
      <c r="M68" s="607"/>
      <c r="N68" s="607"/>
      <c r="O68" s="607"/>
      <c r="P68" s="607"/>
      <c r="Q68" s="607"/>
      <c r="R68" s="607"/>
      <c r="S68" s="607"/>
      <c r="T68" s="607"/>
      <c r="U68" s="607"/>
      <c r="V68" s="607"/>
      <c r="W68" s="607"/>
      <c r="X68" s="607"/>
      <c r="Y68" s="607"/>
      <c r="Z68" s="607"/>
      <c r="AA68" s="607"/>
      <c r="AB68" s="607"/>
      <c r="AC68" s="607"/>
      <c r="AD68" s="607"/>
      <c r="AE68" s="607"/>
      <c r="AF68" s="607"/>
      <c r="AG68" s="607"/>
      <c r="AH68" s="607"/>
      <c r="AI68" s="607"/>
      <c r="AJ68" s="608"/>
      <c r="AK68" s="692"/>
      <c r="AL68" s="692"/>
      <c r="AM68" s="692"/>
      <c r="AN68" s="692"/>
      <c r="AO68" s="692"/>
      <c r="AP68" s="692"/>
      <c r="AQ68" s="692"/>
      <c r="AR68" s="693"/>
      <c r="AS68" s="14"/>
    </row>
    <row r="69" spans="1:45" hidden="1">
      <c r="A69" s="529"/>
      <c r="B69" s="530"/>
      <c r="C69" s="530"/>
      <c r="D69" s="599" t="s">
        <v>359</v>
      </c>
      <c r="E69" s="600"/>
      <c r="F69" s="600"/>
      <c r="G69" s="600"/>
      <c r="H69" s="600"/>
      <c r="I69" s="600"/>
      <c r="J69" s="600"/>
      <c r="K69" s="600"/>
      <c r="L69" s="600"/>
      <c r="M69" s="600"/>
      <c r="N69" s="600"/>
      <c r="O69" s="600"/>
      <c r="P69" s="600"/>
      <c r="Q69" s="600"/>
      <c r="R69" s="600"/>
      <c r="S69" s="600"/>
      <c r="T69" s="600"/>
      <c r="U69" s="600"/>
      <c r="V69" s="600"/>
      <c r="W69" s="600"/>
      <c r="X69" s="600"/>
      <c r="Y69" s="600"/>
      <c r="Z69" s="600"/>
      <c r="AA69" s="600"/>
      <c r="AB69" s="600"/>
      <c r="AC69" s="600"/>
      <c r="AD69" s="600"/>
      <c r="AE69" s="600"/>
      <c r="AF69" s="600"/>
      <c r="AG69" s="600"/>
      <c r="AH69" s="600"/>
      <c r="AI69" s="600"/>
      <c r="AJ69" s="601"/>
      <c r="AK69" s="690"/>
      <c r="AL69" s="690"/>
      <c r="AM69" s="690"/>
      <c r="AN69" s="690"/>
      <c r="AO69" s="690"/>
      <c r="AP69" s="690"/>
      <c r="AQ69" s="690"/>
      <c r="AR69" s="691"/>
      <c r="AS69" s="14"/>
    </row>
    <row r="70" spans="1:45" hidden="1">
      <c r="A70" s="532"/>
      <c r="B70" s="533"/>
      <c r="C70" s="533"/>
      <c r="D70" s="606" t="s">
        <v>360</v>
      </c>
      <c r="E70" s="607"/>
      <c r="F70" s="607"/>
      <c r="G70" s="607"/>
      <c r="H70" s="607"/>
      <c r="I70" s="607"/>
      <c r="J70" s="607"/>
      <c r="K70" s="607"/>
      <c r="L70" s="607"/>
      <c r="M70" s="607"/>
      <c r="N70" s="607"/>
      <c r="O70" s="607"/>
      <c r="P70" s="607"/>
      <c r="Q70" s="607"/>
      <c r="R70" s="607"/>
      <c r="S70" s="607"/>
      <c r="T70" s="607"/>
      <c r="U70" s="607"/>
      <c r="V70" s="607"/>
      <c r="W70" s="607"/>
      <c r="X70" s="607"/>
      <c r="Y70" s="607"/>
      <c r="Z70" s="607"/>
      <c r="AA70" s="607"/>
      <c r="AB70" s="607"/>
      <c r="AC70" s="607"/>
      <c r="AD70" s="607"/>
      <c r="AE70" s="607"/>
      <c r="AF70" s="607"/>
      <c r="AG70" s="607"/>
      <c r="AH70" s="607"/>
      <c r="AI70" s="607"/>
      <c r="AJ70" s="608"/>
      <c r="AK70" s="692"/>
      <c r="AL70" s="692"/>
      <c r="AM70" s="692"/>
      <c r="AN70" s="692"/>
      <c r="AO70" s="692"/>
      <c r="AP70" s="692"/>
      <c r="AQ70" s="692"/>
      <c r="AR70" s="693"/>
      <c r="AS70" s="14"/>
    </row>
    <row r="71" spans="1:45" hidden="1">
      <c r="A71" s="577"/>
      <c r="B71" s="567"/>
      <c r="C71" s="568"/>
      <c r="D71" s="606" t="s">
        <v>361</v>
      </c>
      <c r="E71" s="607"/>
      <c r="F71" s="607"/>
      <c r="G71" s="607"/>
      <c r="H71" s="607"/>
      <c r="I71" s="607"/>
      <c r="J71" s="607"/>
      <c r="K71" s="607"/>
      <c r="L71" s="607"/>
      <c r="M71" s="607"/>
      <c r="N71" s="607"/>
      <c r="O71" s="607"/>
      <c r="P71" s="607"/>
      <c r="Q71" s="607"/>
      <c r="R71" s="607"/>
      <c r="S71" s="607"/>
      <c r="T71" s="607"/>
      <c r="U71" s="607"/>
      <c r="V71" s="607"/>
      <c r="W71" s="607"/>
      <c r="X71" s="607"/>
      <c r="Y71" s="607"/>
      <c r="Z71" s="607"/>
      <c r="AA71" s="607"/>
      <c r="AB71" s="607"/>
      <c r="AC71" s="607"/>
      <c r="AD71" s="607"/>
      <c r="AE71" s="607"/>
      <c r="AF71" s="607"/>
      <c r="AG71" s="607"/>
      <c r="AH71" s="607"/>
      <c r="AI71" s="607"/>
      <c r="AJ71" s="608"/>
      <c r="AK71" s="698"/>
      <c r="AL71" s="698"/>
      <c r="AM71" s="698"/>
      <c r="AN71" s="698"/>
      <c r="AO71" s="698"/>
      <c r="AP71" s="698"/>
      <c r="AQ71" s="698"/>
      <c r="AR71" s="698"/>
      <c r="AS71" s="14"/>
    </row>
    <row r="72" spans="1:45" hidden="1">
      <c r="A72" s="577"/>
      <c r="B72" s="567"/>
      <c r="C72" s="568"/>
      <c r="D72" s="623" t="s">
        <v>362</v>
      </c>
      <c r="E72" s="624"/>
      <c r="F72" s="624"/>
      <c r="G72" s="624"/>
      <c r="H72" s="624"/>
      <c r="I72" s="624"/>
      <c r="J72" s="624"/>
      <c r="K72" s="624"/>
      <c r="L72" s="624"/>
      <c r="M72" s="624"/>
      <c r="N72" s="624"/>
      <c r="O72" s="624"/>
      <c r="P72" s="624"/>
      <c r="Q72" s="624"/>
      <c r="R72" s="624"/>
      <c r="S72" s="624"/>
      <c r="T72" s="624"/>
      <c r="U72" s="624"/>
      <c r="V72" s="624"/>
      <c r="W72" s="624"/>
      <c r="X72" s="624"/>
      <c r="Y72" s="624"/>
      <c r="Z72" s="624"/>
      <c r="AA72" s="624"/>
      <c r="AB72" s="624"/>
      <c r="AC72" s="624"/>
      <c r="AD72" s="624"/>
      <c r="AE72" s="624"/>
      <c r="AF72" s="624"/>
      <c r="AG72" s="624"/>
      <c r="AH72" s="624"/>
      <c r="AI72" s="624"/>
      <c r="AJ72" s="625"/>
      <c r="AK72" s="698"/>
      <c r="AL72" s="698"/>
      <c r="AM72" s="698"/>
      <c r="AN72" s="698"/>
      <c r="AO72" s="698"/>
      <c r="AP72" s="698"/>
      <c r="AQ72" s="698"/>
      <c r="AR72" s="698"/>
      <c r="AS72" s="14"/>
    </row>
    <row r="73" spans="1:45" hidden="1">
      <c r="A73" s="577"/>
      <c r="B73" s="567"/>
      <c r="C73" s="568"/>
      <c r="D73" s="619" t="s">
        <v>363</v>
      </c>
      <c r="E73" s="620"/>
      <c r="F73" s="620"/>
      <c r="G73" s="620"/>
      <c r="H73" s="620"/>
      <c r="I73" s="620"/>
      <c r="J73" s="620"/>
      <c r="K73" s="620"/>
      <c r="L73" s="620"/>
      <c r="M73" s="620"/>
      <c r="N73" s="620"/>
      <c r="O73" s="620"/>
      <c r="P73" s="620"/>
      <c r="Q73" s="620"/>
      <c r="R73" s="620"/>
      <c r="S73" s="620"/>
      <c r="T73" s="620"/>
      <c r="U73" s="620"/>
      <c r="V73" s="620"/>
      <c r="W73" s="620"/>
      <c r="X73" s="620"/>
      <c r="Y73" s="620"/>
      <c r="Z73" s="620"/>
      <c r="AA73" s="620"/>
      <c r="AB73" s="620"/>
      <c r="AC73" s="620"/>
      <c r="AD73" s="620"/>
      <c r="AE73" s="620"/>
      <c r="AF73" s="620"/>
      <c r="AG73" s="620"/>
      <c r="AH73" s="620"/>
      <c r="AI73" s="620"/>
      <c r="AJ73" s="621"/>
      <c r="AK73" s="698"/>
      <c r="AL73" s="698"/>
      <c r="AM73" s="698"/>
      <c r="AN73" s="698"/>
      <c r="AO73" s="698"/>
      <c r="AP73" s="698"/>
      <c r="AQ73" s="698"/>
      <c r="AR73" s="698"/>
      <c r="AS73" s="257"/>
    </row>
    <row r="74" spans="1:45" hidden="1">
      <c r="A74" s="577"/>
      <c r="B74" s="567"/>
      <c r="C74" s="568"/>
      <c r="D74" s="619" t="s">
        <v>364</v>
      </c>
      <c r="E74" s="620"/>
      <c r="F74" s="620"/>
      <c r="G74" s="620"/>
      <c r="H74" s="620"/>
      <c r="I74" s="620"/>
      <c r="J74" s="620"/>
      <c r="K74" s="620"/>
      <c r="L74" s="620"/>
      <c r="M74" s="620"/>
      <c r="N74" s="620"/>
      <c r="O74" s="620"/>
      <c r="P74" s="620"/>
      <c r="Q74" s="620"/>
      <c r="R74" s="620"/>
      <c r="S74" s="620"/>
      <c r="T74" s="620"/>
      <c r="U74" s="620"/>
      <c r="V74" s="620"/>
      <c r="W74" s="620"/>
      <c r="X74" s="620"/>
      <c r="Y74" s="620"/>
      <c r="Z74" s="620"/>
      <c r="AA74" s="620"/>
      <c r="AB74" s="620"/>
      <c r="AC74" s="620"/>
      <c r="AD74" s="620"/>
      <c r="AE74" s="620"/>
      <c r="AF74" s="620"/>
      <c r="AG74" s="620"/>
      <c r="AH74" s="620"/>
      <c r="AI74" s="620"/>
      <c r="AJ74" s="621"/>
      <c r="AK74" s="698"/>
      <c r="AL74" s="698"/>
      <c r="AM74" s="698"/>
      <c r="AN74" s="698"/>
      <c r="AO74" s="698"/>
      <c r="AP74" s="698"/>
      <c r="AQ74" s="698"/>
      <c r="AR74" s="698"/>
      <c r="AS74" s="14"/>
    </row>
    <row r="75" spans="1:45" hidden="1">
      <c r="A75" s="694" t="s">
        <v>33</v>
      </c>
      <c r="B75" s="695"/>
      <c r="C75" s="696"/>
      <c r="D75" s="612" t="s">
        <v>55</v>
      </c>
      <c r="E75" s="613"/>
      <c r="F75" s="613"/>
      <c r="G75" s="613"/>
      <c r="H75" s="613"/>
      <c r="I75" s="613"/>
      <c r="J75" s="613"/>
      <c r="K75" s="613"/>
      <c r="L75" s="613"/>
      <c r="M75" s="613"/>
      <c r="N75" s="613"/>
      <c r="O75" s="613"/>
      <c r="P75" s="613"/>
      <c r="Q75" s="613"/>
      <c r="R75" s="613"/>
      <c r="S75" s="613"/>
      <c r="T75" s="613"/>
      <c r="U75" s="613"/>
      <c r="V75" s="613"/>
      <c r="W75" s="613"/>
      <c r="X75" s="613"/>
      <c r="Y75" s="613"/>
      <c r="Z75" s="613"/>
      <c r="AA75" s="613"/>
      <c r="AB75" s="613"/>
      <c r="AC75" s="613"/>
      <c r="AD75" s="613"/>
      <c r="AE75" s="613"/>
      <c r="AF75" s="613"/>
      <c r="AG75" s="613"/>
      <c r="AH75" s="613"/>
      <c r="AI75" s="613"/>
      <c r="AJ75" s="614"/>
      <c r="AK75" s="697"/>
      <c r="AL75" s="697"/>
      <c r="AM75" s="697"/>
      <c r="AN75" s="697"/>
      <c r="AO75" s="697"/>
      <c r="AP75" s="697"/>
      <c r="AQ75" s="697"/>
      <c r="AR75" s="697"/>
      <c r="AS75" s="14"/>
    </row>
    <row r="76" spans="1:45" hidden="1">
      <c r="A76" s="529"/>
      <c r="B76" s="530"/>
      <c r="C76" s="530"/>
      <c r="D76" s="599" t="s">
        <v>56</v>
      </c>
      <c r="E76" s="600"/>
      <c r="F76" s="600"/>
      <c r="G76" s="600"/>
      <c r="H76" s="600"/>
      <c r="I76" s="600"/>
      <c r="J76" s="600"/>
      <c r="K76" s="600"/>
      <c r="L76" s="600"/>
      <c r="M76" s="600"/>
      <c r="N76" s="600"/>
      <c r="O76" s="600"/>
      <c r="P76" s="600"/>
      <c r="Q76" s="600"/>
      <c r="R76" s="600"/>
      <c r="S76" s="600"/>
      <c r="T76" s="600"/>
      <c r="U76" s="600"/>
      <c r="V76" s="600"/>
      <c r="W76" s="600"/>
      <c r="X76" s="600"/>
      <c r="Y76" s="600"/>
      <c r="Z76" s="600"/>
      <c r="AA76" s="600"/>
      <c r="AB76" s="600"/>
      <c r="AC76" s="600"/>
      <c r="AD76" s="600"/>
      <c r="AE76" s="600"/>
      <c r="AF76" s="600"/>
      <c r="AG76" s="600"/>
      <c r="AH76" s="600"/>
      <c r="AI76" s="600"/>
      <c r="AJ76" s="601"/>
      <c r="AK76" s="690"/>
      <c r="AL76" s="690"/>
      <c r="AM76" s="690"/>
      <c r="AN76" s="690"/>
      <c r="AO76" s="690"/>
      <c r="AP76" s="690"/>
      <c r="AQ76" s="690"/>
      <c r="AR76" s="691"/>
      <c r="AS76" s="14"/>
    </row>
    <row r="77" spans="1:45" hidden="1">
      <c r="A77" s="532"/>
      <c r="B77" s="533"/>
      <c r="C77" s="533"/>
      <c r="D77" s="606" t="s">
        <v>365</v>
      </c>
      <c r="E77" s="607"/>
      <c r="F77" s="607"/>
      <c r="G77" s="607"/>
      <c r="H77" s="607"/>
      <c r="I77" s="607"/>
      <c r="J77" s="607"/>
      <c r="K77" s="607"/>
      <c r="L77" s="607"/>
      <c r="M77" s="607"/>
      <c r="N77" s="607"/>
      <c r="O77" s="607"/>
      <c r="P77" s="607"/>
      <c r="Q77" s="607"/>
      <c r="R77" s="607"/>
      <c r="S77" s="607"/>
      <c r="T77" s="607"/>
      <c r="U77" s="607"/>
      <c r="V77" s="607"/>
      <c r="W77" s="607"/>
      <c r="X77" s="607"/>
      <c r="Y77" s="607"/>
      <c r="Z77" s="607"/>
      <c r="AA77" s="607"/>
      <c r="AB77" s="607"/>
      <c r="AC77" s="607"/>
      <c r="AD77" s="607"/>
      <c r="AE77" s="607"/>
      <c r="AF77" s="607"/>
      <c r="AG77" s="607"/>
      <c r="AH77" s="607"/>
      <c r="AI77" s="607"/>
      <c r="AJ77" s="608"/>
      <c r="AK77" s="692"/>
      <c r="AL77" s="692"/>
      <c r="AM77" s="692"/>
      <c r="AN77" s="692"/>
      <c r="AO77" s="692"/>
      <c r="AP77" s="692"/>
      <c r="AQ77" s="692"/>
      <c r="AR77" s="693"/>
      <c r="AS77" s="14"/>
    </row>
    <row r="78" spans="1:45" hidden="1">
      <c r="A78" s="529"/>
      <c r="B78" s="530"/>
      <c r="C78" s="530"/>
      <c r="D78" s="599" t="s">
        <v>366</v>
      </c>
      <c r="E78" s="600"/>
      <c r="F78" s="600"/>
      <c r="G78" s="600"/>
      <c r="H78" s="600"/>
      <c r="I78" s="600"/>
      <c r="J78" s="600"/>
      <c r="K78" s="600"/>
      <c r="L78" s="600"/>
      <c r="M78" s="600"/>
      <c r="N78" s="600"/>
      <c r="O78" s="600"/>
      <c r="P78" s="600"/>
      <c r="Q78" s="600"/>
      <c r="R78" s="600"/>
      <c r="S78" s="600"/>
      <c r="T78" s="600"/>
      <c r="U78" s="600"/>
      <c r="V78" s="600"/>
      <c r="W78" s="600"/>
      <c r="X78" s="600"/>
      <c r="Y78" s="600"/>
      <c r="Z78" s="600"/>
      <c r="AA78" s="600"/>
      <c r="AB78" s="600"/>
      <c r="AC78" s="600"/>
      <c r="AD78" s="600"/>
      <c r="AE78" s="600"/>
      <c r="AF78" s="600"/>
      <c r="AG78" s="600"/>
      <c r="AH78" s="600"/>
      <c r="AI78" s="600"/>
      <c r="AJ78" s="601"/>
      <c r="AK78" s="690"/>
      <c r="AL78" s="690"/>
      <c r="AM78" s="690"/>
      <c r="AN78" s="690"/>
      <c r="AO78" s="690"/>
      <c r="AP78" s="690"/>
      <c r="AQ78" s="690"/>
      <c r="AR78" s="691"/>
      <c r="AS78" s="14"/>
    </row>
    <row r="79" spans="1:45" hidden="1">
      <c r="A79" s="532"/>
      <c r="B79" s="533"/>
      <c r="C79" s="533"/>
      <c r="D79" s="606" t="s">
        <v>367</v>
      </c>
      <c r="E79" s="607"/>
      <c r="F79" s="607"/>
      <c r="G79" s="607"/>
      <c r="H79" s="607"/>
      <c r="I79" s="607"/>
      <c r="J79" s="607"/>
      <c r="K79" s="607"/>
      <c r="L79" s="607"/>
      <c r="M79" s="607"/>
      <c r="N79" s="607"/>
      <c r="O79" s="607"/>
      <c r="P79" s="607"/>
      <c r="Q79" s="607"/>
      <c r="R79" s="607"/>
      <c r="S79" s="607"/>
      <c r="T79" s="607"/>
      <c r="U79" s="607"/>
      <c r="V79" s="607"/>
      <c r="W79" s="607"/>
      <c r="X79" s="607"/>
      <c r="Y79" s="607"/>
      <c r="Z79" s="607"/>
      <c r="AA79" s="607"/>
      <c r="AB79" s="607"/>
      <c r="AC79" s="607"/>
      <c r="AD79" s="607"/>
      <c r="AE79" s="607"/>
      <c r="AF79" s="607"/>
      <c r="AG79" s="607"/>
      <c r="AH79" s="607"/>
      <c r="AI79" s="607"/>
      <c r="AJ79" s="608"/>
      <c r="AK79" s="692"/>
      <c r="AL79" s="692"/>
      <c r="AM79" s="692"/>
      <c r="AN79" s="692"/>
      <c r="AO79" s="692"/>
      <c r="AP79" s="692"/>
      <c r="AQ79" s="692"/>
      <c r="AR79" s="693"/>
      <c r="AS79" s="14"/>
    </row>
    <row r="80" spans="1:45" hidden="1"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</row>
    <row r="81" spans="1:47" hidden="1"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516" t="s">
        <v>326</v>
      </c>
      <c r="AO81" s="516"/>
      <c r="AP81" s="516"/>
      <c r="AQ81" s="516"/>
      <c r="AR81" s="516"/>
      <c r="AS81" s="516"/>
    </row>
    <row r="82" spans="1:47" hidden="1">
      <c r="A82" s="517" t="s">
        <v>338</v>
      </c>
      <c r="B82" s="517"/>
      <c r="C82" s="517"/>
      <c r="D82" s="517"/>
      <c r="E82" s="517"/>
      <c r="F82" s="517"/>
      <c r="G82" s="517"/>
      <c r="H82" s="517"/>
      <c r="I82" s="517"/>
      <c r="J82" s="517"/>
      <c r="K82" s="517"/>
      <c r="L82" s="517"/>
      <c r="M82" s="517"/>
      <c r="N82" s="517"/>
      <c r="O82" s="517"/>
      <c r="P82" s="517"/>
      <c r="Q82" s="517"/>
      <c r="R82" s="517"/>
      <c r="S82" s="517"/>
      <c r="T82" s="517"/>
      <c r="U82" s="517"/>
      <c r="V82" s="517"/>
      <c r="W82" s="517"/>
      <c r="X82" s="517"/>
      <c r="Y82" s="517"/>
      <c r="Z82" s="517"/>
      <c r="AA82" s="517"/>
      <c r="AB82" s="517"/>
      <c r="AC82" s="517"/>
      <c r="AD82" s="517"/>
      <c r="AE82" s="517"/>
      <c r="AF82" s="517"/>
      <c r="AG82" s="517"/>
      <c r="AH82" s="517"/>
      <c r="AI82" s="517"/>
      <c r="AJ82" s="517"/>
      <c r="AK82" s="517"/>
      <c r="AL82" s="517"/>
      <c r="AM82" s="517"/>
      <c r="AN82" s="517"/>
      <c r="AO82" s="517"/>
      <c r="AP82" s="517"/>
      <c r="AQ82" s="517"/>
      <c r="AR82" s="517"/>
      <c r="AS82" s="517"/>
    </row>
    <row r="83" spans="1:47" hidden="1">
      <c r="A83" s="594" t="s">
        <v>39</v>
      </c>
      <c r="B83" s="594"/>
      <c r="C83" s="594"/>
      <c r="D83" s="594"/>
      <c r="E83" s="594"/>
      <c r="F83" s="594"/>
      <c r="G83" s="594"/>
      <c r="H83" s="594"/>
      <c r="I83" s="594"/>
      <c r="J83" s="594"/>
      <c r="K83" s="594"/>
      <c r="L83" s="594"/>
      <c r="M83" s="594"/>
      <c r="N83" s="594"/>
      <c r="O83" s="594"/>
      <c r="P83" s="594"/>
      <c r="Q83" s="594"/>
      <c r="R83" s="594"/>
      <c r="S83" s="594"/>
      <c r="T83" s="594"/>
      <c r="U83" s="594"/>
      <c r="V83" s="594"/>
      <c r="W83" s="594"/>
      <c r="X83" s="594"/>
      <c r="Y83" s="594"/>
      <c r="Z83" s="594"/>
      <c r="AA83" s="594"/>
      <c r="AB83" s="594"/>
      <c r="AC83" s="594"/>
      <c r="AD83" s="594"/>
      <c r="AE83" s="594"/>
      <c r="AF83" s="594"/>
      <c r="AG83" s="594"/>
      <c r="AH83" s="594"/>
      <c r="AI83" s="594"/>
      <c r="AJ83" s="594"/>
      <c r="AK83" s="594"/>
      <c r="AL83" s="594"/>
      <c r="AM83" s="594"/>
      <c r="AN83" s="594"/>
      <c r="AO83" s="594"/>
      <c r="AP83" s="594"/>
      <c r="AQ83" s="594"/>
      <c r="AR83" s="594"/>
      <c r="AS83" s="594"/>
    </row>
    <row r="84" spans="1:47" ht="12.75" hidden="1" customHeight="1">
      <c r="A84" s="519" t="s">
        <v>23</v>
      </c>
      <c r="B84" s="519"/>
      <c r="C84" s="519"/>
      <c r="D84" s="519"/>
      <c r="E84" s="519"/>
      <c r="F84" s="519"/>
      <c r="G84" s="519"/>
      <c r="H84" s="519"/>
      <c r="I84" s="519"/>
      <c r="J84" s="587" t="s">
        <v>40</v>
      </c>
      <c r="K84" s="587"/>
      <c r="L84" s="587"/>
      <c r="M84" s="587" t="s">
        <v>41</v>
      </c>
      <c r="N84" s="587"/>
      <c r="O84" s="587"/>
      <c r="P84" s="586" t="s">
        <v>79</v>
      </c>
      <c r="Q84" s="586"/>
      <c r="R84" s="586"/>
      <c r="S84" s="586"/>
      <c r="T84" s="586"/>
      <c r="U84" s="586"/>
      <c r="V84" s="586"/>
      <c r="W84" s="586"/>
      <c r="X84" s="586"/>
      <c r="Y84" s="586"/>
      <c r="Z84" s="586"/>
      <c r="AA84" s="586"/>
      <c r="AB84" s="586"/>
      <c r="AC84" s="586"/>
      <c r="AD84" s="586"/>
      <c r="AE84" s="586"/>
      <c r="AF84" s="586"/>
      <c r="AG84" s="586"/>
      <c r="AH84" s="586"/>
      <c r="AI84" s="586"/>
      <c r="AJ84" s="586"/>
      <c r="AK84" s="586"/>
      <c r="AL84" s="586"/>
      <c r="AM84" s="586"/>
      <c r="AN84" s="586"/>
      <c r="AO84" s="586"/>
      <c r="AP84" s="586"/>
      <c r="AQ84" s="586"/>
      <c r="AR84" s="586"/>
      <c r="AS84" s="586"/>
    </row>
    <row r="85" spans="1:47" ht="12.75" hidden="1" customHeight="1">
      <c r="A85" s="519"/>
      <c r="B85" s="519"/>
      <c r="C85" s="519"/>
      <c r="D85" s="519"/>
      <c r="E85" s="519"/>
      <c r="F85" s="519"/>
      <c r="G85" s="519"/>
      <c r="H85" s="519"/>
      <c r="I85" s="519"/>
      <c r="J85" s="587"/>
      <c r="K85" s="587"/>
      <c r="L85" s="587"/>
      <c r="M85" s="587"/>
      <c r="N85" s="587"/>
      <c r="O85" s="587"/>
      <c r="P85" s="586" t="s">
        <v>42</v>
      </c>
      <c r="Q85" s="586"/>
      <c r="R85" s="586"/>
      <c r="S85" s="586"/>
      <c r="T85" s="586"/>
      <c r="U85" s="586" t="s">
        <v>28</v>
      </c>
      <c r="V85" s="586"/>
      <c r="W85" s="586"/>
      <c r="X85" s="586"/>
      <c r="Y85" s="586"/>
      <c r="Z85" s="586"/>
      <c r="AA85" s="586"/>
      <c r="AB85" s="586"/>
      <c r="AC85" s="586"/>
      <c r="AD85" s="586"/>
      <c r="AE85" s="586"/>
      <c r="AF85" s="586"/>
      <c r="AG85" s="586"/>
      <c r="AH85" s="586"/>
      <c r="AI85" s="586"/>
      <c r="AJ85" s="586"/>
      <c r="AK85" s="586"/>
      <c r="AL85" s="586"/>
      <c r="AM85" s="586"/>
      <c r="AN85" s="586"/>
      <c r="AO85" s="586"/>
      <c r="AP85" s="586"/>
      <c r="AQ85" s="586"/>
      <c r="AR85" s="586"/>
      <c r="AS85" s="586"/>
    </row>
    <row r="86" spans="1:47" ht="79.5" hidden="1" customHeight="1">
      <c r="A86" s="519"/>
      <c r="B86" s="519"/>
      <c r="C86" s="519"/>
      <c r="D86" s="519"/>
      <c r="E86" s="519"/>
      <c r="F86" s="519"/>
      <c r="G86" s="519"/>
      <c r="H86" s="519"/>
      <c r="I86" s="519"/>
      <c r="J86" s="587"/>
      <c r="K86" s="587"/>
      <c r="L86" s="587"/>
      <c r="M86" s="587"/>
      <c r="N86" s="587"/>
      <c r="O86" s="587"/>
      <c r="P86" s="586"/>
      <c r="Q86" s="586"/>
      <c r="R86" s="586"/>
      <c r="S86" s="586"/>
      <c r="T86" s="586"/>
      <c r="U86" s="587" t="s">
        <v>325</v>
      </c>
      <c r="V86" s="587"/>
      <c r="W86" s="587"/>
      <c r="X86" s="587"/>
      <c r="Y86" s="587"/>
      <c r="Z86" s="587" t="s">
        <v>43</v>
      </c>
      <c r="AA86" s="587"/>
      <c r="AB86" s="587"/>
      <c r="AC86" s="587"/>
      <c r="AD86" s="587" t="s">
        <v>44</v>
      </c>
      <c r="AE86" s="587"/>
      <c r="AF86" s="587"/>
      <c r="AG86" s="587"/>
      <c r="AH86" s="587" t="s">
        <v>45</v>
      </c>
      <c r="AI86" s="587"/>
      <c r="AJ86" s="587"/>
      <c r="AK86" s="587"/>
      <c r="AL86" s="587" t="s">
        <v>46</v>
      </c>
      <c r="AM86" s="587"/>
      <c r="AN86" s="587"/>
      <c r="AO86" s="587"/>
      <c r="AP86" s="587"/>
      <c r="AQ86" s="587"/>
      <c r="AR86" s="587"/>
      <c r="AS86" s="587"/>
    </row>
    <row r="87" spans="1:47" ht="32.25" hidden="1" customHeight="1">
      <c r="A87" s="519"/>
      <c r="B87" s="519"/>
      <c r="C87" s="519"/>
      <c r="D87" s="519"/>
      <c r="E87" s="519"/>
      <c r="F87" s="519"/>
      <c r="G87" s="519"/>
      <c r="H87" s="519"/>
      <c r="I87" s="519"/>
      <c r="J87" s="587"/>
      <c r="K87" s="587"/>
      <c r="L87" s="587"/>
      <c r="M87" s="587"/>
      <c r="N87" s="587"/>
      <c r="O87" s="587"/>
      <c r="P87" s="586"/>
      <c r="Q87" s="586"/>
      <c r="R87" s="586"/>
      <c r="S87" s="586"/>
      <c r="T87" s="586"/>
      <c r="U87" s="587"/>
      <c r="V87" s="587"/>
      <c r="W87" s="587"/>
      <c r="X87" s="587"/>
      <c r="Y87" s="587"/>
      <c r="Z87" s="587"/>
      <c r="AA87" s="587"/>
      <c r="AB87" s="587"/>
      <c r="AC87" s="587"/>
      <c r="AD87" s="587"/>
      <c r="AE87" s="587"/>
      <c r="AF87" s="587"/>
      <c r="AG87" s="587"/>
      <c r="AH87" s="587"/>
      <c r="AI87" s="587"/>
      <c r="AJ87" s="587"/>
      <c r="AK87" s="587"/>
      <c r="AL87" s="587" t="s">
        <v>42</v>
      </c>
      <c r="AM87" s="587"/>
      <c r="AN87" s="587"/>
      <c r="AO87" s="587"/>
      <c r="AP87" s="587" t="s">
        <v>47</v>
      </c>
      <c r="AQ87" s="587"/>
      <c r="AR87" s="587"/>
      <c r="AS87" s="587"/>
    </row>
    <row r="88" spans="1:47" ht="16.149999999999999" hidden="1" customHeight="1">
      <c r="A88" s="579">
        <v>1</v>
      </c>
      <c r="B88" s="580"/>
      <c r="C88" s="580"/>
      <c r="D88" s="580"/>
      <c r="E88" s="580"/>
      <c r="F88" s="580"/>
      <c r="G88" s="580"/>
      <c r="H88" s="580"/>
      <c r="I88" s="581"/>
      <c r="J88" s="579">
        <v>2</v>
      </c>
      <c r="K88" s="580"/>
      <c r="L88" s="580"/>
      <c r="M88" s="580">
        <v>3</v>
      </c>
      <c r="N88" s="580"/>
      <c r="O88" s="580"/>
      <c r="P88" s="580">
        <v>4</v>
      </c>
      <c r="Q88" s="580"/>
      <c r="R88" s="580"/>
      <c r="S88" s="580"/>
      <c r="T88" s="580"/>
      <c r="U88" s="580">
        <v>5</v>
      </c>
      <c r="V88" s="580"/>
      <c r="W88" s="580"/>
      <c r="X88" s="580"/>
      <c r="Y88" s="581"/>
      <c r="Z88" s="579">
        <v>6</v>
      </c>
      <c r="AA88" s="580"/>
      <c r="AB88" s="580"/>
      <c r="AC88" s="581"/>
      <c r="AD88" s="579">
        <v>7</v>
      </c>
      <c r="AE88" s="580"/>
      <c r="AF88" s="580"/>
      <c r="AG88" s="581"/>
      <c r="AH88" s="579">
        <v>8</v>
      </c>
      <c r="AI88" s="580"/>
      <c r="AJ88" s="580"/>
      <c r="AK88" s="581"/>
      <c r="AL88" s="579">
        <v>9</v>
      </c>
      <c r="AM88" s="580"/>
      <c r="AN88" s="580"/>
      <c r="AO88" s="581"/>
      <c r="AP88" s="579">
        <v>10</v>
      </c>
      <c r="AQ88" s="580"/>
      <c r="AR88" s="580"/>
      <c r="AS88" s="581"/>
    </row>
    <row r="89" spans="1:47" s="2" customFormat="1" ht="16.149999999999999" hidden="1" customHeight="1">
      <c r="A89" s="582">
        <v>2017</v>
      </c>
      <c r="B89" s="583"/>
      <c r="C89" s="583"/>
      <c r="D89" s="583"/>
      <c r="E89" s="583"/>
      <c r="F89" s="583"/>
      <c r="G89" s="583"/>
      <c r="H89" s="583"/>
      <c r="I89" s="583"/>
      <c r="J89" s="583"/>
      <c r="K89" s="583"/>
      <c r="L89" s="583"/>
      <c r="M89" s="583"/>
      <c r="N89" s="583"/>
      <c r="O89" s="583"/>
      <c r="P89" s="583"/>
      <c r="Q89" s="583"/>
      <c r="R89" s="583"/>
      <c r="S89" s="583"/>
      <c r="T89" s="583"/>
      <c r="U89" s="583"/>
      <c r="V89" s="583"/>
      <c r="W89" s="583"/>
      <c r="X89" s="583"/>
      <c r="Y89" s="583"/>
      <c r="Z89" s="583"/>
      <c r="AA89" s="583"/>
      <c r="AB89" s="583"/>
      <c r="AC89" s="583"/>
      <c r="AD89" s="583"/>
      <c r="AE89" s="583"/>
      <c r="AF89" s="583"/>
      <c r="AG89" s="583"/>
      <c r="AH89" s="583"/>
      <c r="AI89" s="583"/>
      <c r="AJ89" s="583"/>
      <c r="AK89" s="583"/>
      <c r="AL89" s="583"/>
      <c r="AM89" s="583"/>
      <c r="AN89" s="583"/>
      <c r="AO89" s="583"/>
      <c r="AP89" s="583"/>
      <c r="AQ89" s="583"/>
      <c r="AR89" s="583"/>
      <c r="AS89" s="584"/>
      <c r="AT89" s="273"/>
    </row>
    <row r="90" spans="1:47" hidden="1">
      <c r="A90" s="551" t="s">
        <v>48</v>
      </c>
      <c r="B90" s="552"/>
      <c r="C90" s="552"/>
      <c r="D90" s="552"/>
      <c r="E90" s="552"/>
      <c r="F90" s="552"/>
      <c r="G90" s="552"/>
      <c r="H90" s="552"/>
      <c r="I90" s="553"/>
      <c r="J90" s="513">
        <v>100</v>
      </c>
      <c r="K90" s="513"/>
      <c r="L90" s="513"/>
      <c r="M90" s="585" t="s">
        <v>49</v>
      </c>
      <c r="N90" s="585"/>
      <c r="O90" s="585"/>
      <c r="P90" s="578">
        <f>P91+P93+P97+P98+P99+P100+P101</f>
        <v>0</v>
      </c>
      <c r="Q90" s="578"/>
      <c r="R90" s="578"/>
      <c r="S90" s="578"/>
      <c r="T90" s="578"/>
      <c r="U90" s="578">
        <f>U93</f>
        <v>0</v>
      </c>
      <c r="V90" s="578"/>
      <c r="W90" s="578"/>
      <c r="X90" s="578"/>
      <c r="Y90" s="578"/>
      <c r="Z90" s="578">
        <f>Z99</f>
        <v>0</v>
      </c>
      <c r="AA90" s="578"/>
      <c r="AB90" s="578"/>
      <c r="AC90" s="578"/>
      <c r="AD90" s="578">
        <f>AD99</f>
        <v>0</v>
      </c>
      <c r="AE90" s="578"/>
      <c r="AF90" s="578"/>
      <c r="AG90" s="578"/>
      <c r="AH90" s="501">
        <f>AH93</f>
        <v>0</v>
      </c>
      <c r="AI90" s="501"/>
      <c r="AJ90" s="501"/>
      <c r="AK90" s="501"/>
      <c r="AL90" s="501">
        <f>AL93+AL97+AL98+AL100</f>
        <v>0</v>
      </c>
      <c r="AM90" s="501"/>
      <c r="AN90" s="501"/>
      <c r="AO90" s="501"/>
      <c r="AP90" s="501">
        <f>AP93+AP100</f>
        <v>0</v>
      </c>
      <c r="AQ90" s="501"/>
      <c r="AR90" s="501"/>
      <c r="AS90" s="501"/>
      <c r="AT90" s="274"/>
      <c r="AU90" s="8"/>
    </row>
    <row r="91" spans="1:47" hidden="1">
      <c r="A91" s="569" t="s">
        <v>287</v>
      </c>
      <c r="B91" s="570"/>
      <c r="C91" s="570"/>
      <c r="D91" s="570"/>
      <c r="E91" s="570"/>
      <c r="F91" s="570"/>
      <c r="G91" s="570"/>
      <c r="H91" s="570"/>
      <c r="I91" s="571"/>
      <c r="J91" s="513">
        <v>110</v>
      </c>
      <c r="K91" s="513"/>
      <c r="L91" s="513"/>
      <c r="M91" s="513">
        <v>120</v>
      </c>
      <c r="N91" s="513"/>
      <c r="O91" s="513"/>
      <c r="P91" s="578">
        <f>AL91</f>
        <v>0</v>
      </c>
      <c r="Q91" s="578"/>
      <c r="R91" s="578"/>
      <c r="S91" s="578"/>
      <c r="T91" s="578"/>
      <c r="U91" s="578" t="s">
        <v>49</v>
      </c>
      <c r="V91" s="578"/>
      <c r="W91" s="578"/>
      <c r="X91" s="578"/>
      <c r="Y91" s="578"/>
      <c r="Z91" s="578" t="s">
        <v>49</v>
      </c>
      <c r="AA91" s="578"/>
      <c r="AB91" s="578"/>
      <c r="AC91" s="578"/>
      <c r="AD91" s="578" t="s">
        <v>49</v>
      </c>
      <c r="AE91" s="578"/>
      <c r="AF91" s="578"/>
      <c r="AG91" s="578"/>
      <c r="AH91" s="501" t="s">
        <v>49</v>
      </c>
      <c r="AI91" s="501"/>
      <c r="AJ91" s="501"/>
      <c r="AK91" s="501"/>
      <c r="AL91" s="501"/>
      <c r="AM91" s="501"/>
      <c r="AN91" s="501"/>
      <c r="AO91" s="501"/>
      <c r="AP91" s="501" t="s">
        <v>49</v>
      </c>
      <c r="AQ91" s="501"/>
      <c r="AR91" s="501"/>
      <c r="AS91" s="501"/>
      <c r="AT91" s="274"/>
      <c r="AU91" s="8"/>
    </row>
    <row r="92" spans="1:47" ht="12.75" hidden="1" customHeight="1">
      <c r="A92" s="563" t="s">
        <v>288</v>
      </c>
      <c r="B92" s="564"/>
      <c r="C92" s="564"/>
      <c r="D92" s="564"/>
      <c r="E92" s="564"/>
      <c r="F92" s="564"/>
      <c r="G92" s="564"/>
      <c r="H92" s="564"/>
      <c r="I92" s="565"/>
      <c r="J92" s="513"/>
      <c r="K92" s="513"/>
      <c r="L92" s="513"/>
      <c r="M92" s="513"/>
      <c r="N92" s="513"/>
      <c r="O92" s="513"/>
      <c r="P92" s="578"/>
      <c r="Q92" s="578"/>
      <c r="R92" s="578"/>
      <c r="S92" s="578"/>
      <c r="T92" s="578"/>
      <c r="U92" s="578"/>
      <c r="V92" s="578"/>
      <c r="W92" s="578"/>
      <c r="X92" s="578"/>
      <c r="Y92" s="578"/>
      <c r="Z92" s="578"/>
      <c r="AA92" s="578"/>
      <c r="AB92" s="578"/>
      <c r="AC92" s="578"/>
      <c r="AD92" s="578"/>
      <c r="AE92" s="578"/>
      <c r="AF92" s="578"/>
      <c r="AG92" s="578"/>
      <c r="AH92" s="501"/>
      <c r="AI92" s="501"/>
      <c r="AJ92" s="501"/>
      <c r="AK92" s="501"/>
      <c r="AL92" s="501"/>
      <c r="AM92" s="501"/>
      <c r="AN92" s="501"/>
      <c r="AO92" s="501"/>
      <c r="AP92" s="501"/>
      <c r="AQ92" s="501"/>
      <c r="AR92" s="501"/>
      <c r="AS92" s="501"/>
      <c r="AT92" s="274"/>
      <c r="AU92" s="8"/>
    </row>
    <row r="93" spans="1:47" ht="12.75" hidden="1" customHeight="1">
      <c r="A93" s="574" t="s">
        <v>289</v>
      </c>
      <c r="B93" s="575"/>
      <c r="C93" s="575"/>
      <c r="D93" s="575"/>
      <c r="E93" s="575"/>
      <c r="F93" s="575"/>
      <c r="G93" s="575"/>
      <c r="H93" s="575"/>
      <c r="I93" s="576"/>
      <c r="J93" s="513">
        <v>120</v>
      </c>
      <c r="K93" s="513"/>
      <c r="L93" s="513"/>
      <c r="M93" s="513">
        <v>130</v>
      </c>
      <c r="N93" s="513"/>
      <c r="O93" s="513"/>
      <c r="P93" s="578">
        <f>P94+P96</f>
        <v>0</v>
      </c>
      <c r="Q93" s="578"/>
      <c r="R93" s="578"/>
      <c r="S93" s="578"/>
      <c r="T93" s="578"/>
      <c r="U93" s="578">
        <f>U94+U96</f>
        <v>0</v>
      </c>
      <c r="V93" s="578"/>
      <c r="W93" s="578"/>
      <c r="X93" s="578"/>
      <c r="Y93" s="578"/>
      <c r="Z93" s="578" t="s">
        <v>49</v>
      </c>
      <c r="AA93" s="578"/>
      <c r="AB93" s="578"/>
      <c r="AC93" s="578"/>
      <c r="AD93" s="578" t="s">
        <v>49</v>
      </c>
      <c r="AE93" s="578"/>
      <c r="AF93" s="578"/>
      <c r="AG93" s="578"/>
      <c r="AH93" s="501">
        <f>AH94+AH96</f>
        <v>0</v>
      </c>
      <c r="AI93" s="501"/>
      <c r="AJ93" s="501"/>
      <c r="AK93" s="501"/>
      <c r="AL93" s="501">
        <f>AL94+AL96</f>
        <v>0</v>
      </c>
      <c r="AM93" s="501"/>
      <c r="AN93" s="501"/>
      <c r="AO93" s="501"/>
      <c r="AP93" s="501">
        <f t="shared" ref="AP93" si="0">AP94+AP96</f>
        <v>0</v>
      </c>
      <c r="AQ93" s="501"/>
      <c r="AR93" s="501"/>
      <c r="AS93" s="501"/>
      <c r="AT93" s="274"/>
      <c r="AU93" s="8"/>
    </row>
    <row r="94" spans="1:47" hidden="1">
      <c r="A94" s="569" t="s">
        <v>290</v>
      </c>
      <c r="B94" s="570"/>
      <c r="C94" s="570"/>
      <c r="D94" s="570"/>
      <c r="E94" s="570"/>
      <c r="F94" s="570"/>
      <c r="G94" s="570"/>
      <c r="H94" s="570"/>
      <c r="I94" s="571"/>
      <c r="J94" s="501"/>
      <c r="K94" s="501"/>
      <c r="L94" s="501"/>
      <c r="M94" s="513">
        <v>130</v>
      </c>
      <c r="N94" s="513"/>
      <c r="O94" s="513"/>
      <c r="P94" s="578">
        <f>U94+AH94+AL94+AP94</f>
        <v>0</v>
      </c>
      <c r="Q94" s="578"/>
      <c r="R94" s="578"/>
      <c r="S94" s="578"/>
      <c r="T94" s="578"/>
      <c r="U94" s="578"/>
      <c r="V94" s="578"/>
      <c r="W94" s="578"/>
      <c r="X94" s="578"/>
      <c r="Y94" s="578"/>
      <c r="Z94" s="578" t="s">
        <v>49</v>
      </c>
      <c r="AA94" s="578"/>
      <c r="AB94" s="578"/>
      <c r="AC94" s="578"/>
      <c r="AD94" s="578" t="s">
        <v>49</v>
      </c>
      <c r="AE94" s="578"/>
      <c r="AF94" s="578"/>
      <c r="AG94" s="578"/>
      <c r="AH94" s="578"/>
      <c r="AI94" s="578"/>
      <c r="AJ94" s="578"/>
      <c r="AK94" s="578"/>
      <c r="AL94" s="501"/>
      <c r="AM94" s="501"/>
      <c r="AN94" s="501"/>
      <c r="AO94" s="501"/>
      <c r="AP94" s="501"/>
      <c r="AQ94" s="501"/>
      <c r="AR94" s="501"/>
      <c r="AS94" s="501"/>
      <c r="AT94" s="274"/>
      <c r="AU94" s="8"/>
    </row>
    <row r="95" spans="1:47" ht="12.75" hidden="1" customHeight="1">
      <c r="A95" s="563" t="s">
        <v>291</v>
      </c>
      <c r="B95" s="564"/>
      <c r="C95" s="564"/>
      <c r="D95" s="564"/>
      <c r="E95" s="564"/>
      <c r="F95" s="564"/>
      <c r="G95" s="564"/>
      <c r="H95" s="564"/>
      <c r="I95" s="565"/>
      <c r="J95" s="501"/>
      <c r="K95" s="501"/>
      <c r="L95" s="501"/>
      <c r="M95" s="513"/>
      <c r="N95" s="513"/>
      <c r="O95" s="513"/>
      <c r="P95" s="578"/>
      <c r="Q95" s="578"/>
      <c r="R95" s="578"/>
      <c r="S95" s="578"/>
      <c r="T95" s="578"/>
      <c r="U95" s="578"/>
      <c r="V95" s="578"/>
      <c r="W95" s="578"/>
      <c r="X95" s="578"/>
      <c r="Y95" s="578"/>
      <c r="Z95" s="578"/>
      <c r="AA95" s="578"/>
      <c r="AB95" s="578"/>
      <c r="AC95" s="578"/>
      <c r="AD95" s="578"/>
      <c r="AE95" s="578"/>
      <c r="AF95" s="578"/>
      <c r="AG95" s="578"/>
      <c r="AH95" s="578"/>
      <c r="AI95" s="578"/>
      <c r="AJ95" s="578"/>
      <c r="AK95" s="578"/>
      <c r="AL95" s="501"/>
      <c r="AM95" s="501"/>
      <c r="AN95" s="501"/>
      <c r="AO95" s="501"/>
      <c r="AP95" s="501"/>
      <c r="AQ95" s="501"/>
      <c r="AR95" s="501"/>
      <c r="AS95" s="501"/>
      <c r="AT95" s="274"/>
      <c r="AU95" s="8"/>
    </row>
    <row r="96" spans="1:47" ht="12.75" hidden="1" customHeight="1">
      <c r="A96" s="574" t="s">
        <v>292</v>
      </c>
      <c r="B96" s="575"/>
      <c r="C96" s="575"/>
      <c r="D96" s="575"/>
      <c r="E96" s="575"/>
      <c r="F96" s="575"/>
      <c r="G96" s="575"/>
      <c r="H96" s="575"/>
      <c r="I96" s="576"/>
      <c r="J96" s="501"/>
      <c r="K96" s="501"/>
      <c r="L96" s="501"/>
      <c r="M96" s="513">
        <v>130</v>
      </c>
      <c r="N96" s="513"/>
      <c r="O96" s="513"/>
      <c r="P96" s="578">
        <f>U96+AH96+AL96+AP96</f>
        <v>0</v>
      </c>
      <c r="Q96" s="578"/>
      <c r="R96" s="578"/>
      <c r="S96" s="578"/>
      <c r="T96" s="578"/>
      <c r="U96" s="515"/>
      <c r="V96" s="515"/>
      <c r="W96" s="515"/>
      <c r="X96" s="515"/>
      <c r="Y96" s="515"/>
      <c r="Z96" s="578" t="s">
        <v>49</v>
      </c>
      <c r="AA96" s="578"/>
      <c r="AB96" s="578"/>
      <c r="AC96" s="578"/>
      <c r="AD96" s="578" t="s">
        <v>49</v>
      </c>
      <c r="AE96" s="578"/>
      <c r="AF96" s="578"/>
      <c r="AG96" s="578"/>
      <c r="AH96" s="578"/>
      <c r="AI96" s="578"/>
      <c r="AJ96" s="578"/>
      <c r="AK96" s="578"/>
      <c r="AL96" s="501"/>
      <c r="AM96" s="501"/>
      <c r="AN96" s="501"/>
      <c r="AO96" s="501"/>
      <c r="AP96" s="501"/>
      <c r="AQ96" s="501"/>
      <c r="AR96" s="501"/>
      <c r="AS96" s="501"/>
      <c r="AT96" s="274"/>
      <c r="AU96" s="8"/>
    </row>
    <row r="97" spans="1:47" ht="25.5" hidden="1" customHeight="1">
      <c r="A97" s="574" t="s">
        <v>293</v>
      </c>
      <c r="B97" s="575"/>
      <c r="C97" s="575"/>
      <c r="D97" s="575"/>
      <c r="E97" s="575"/>
      <c r="F97" s="575"/>
      <c r="G97" s="575"/>
      <c r="H97" s="575"/>
      <c r="I97" s="576"/>
      <c r="J97" s="513">
        <v>130</v>
      </c>
      <c r="K97" s="513"/>
      <c r="L97" s="513"/>
      <c r="M97" s="513">
        <v>140</v>
      </c>
      <c r="N97" s="513"/>
      <c r="O97" s="513"/>
      <c r="P97" s="578">
        <f>AL97</f>
        <v>0</v>
      </c>
      <c r="Q97" s="578"/>
      <c r="R97" s="578"/>
      <c r="S97" s="578"/>
      <c r="T97" s="578"/>
      <c r="U97" s="578" t="s">
        <v>49</v>
      </c>
      <c r="V97" s="578"/>
      <c r="W97" s="578"/>
      <c r="X97" s="578"/>
      <c r="Y97" s="578"/>
      <c r="Z97" s="578" t="s">
        <v>49</v>
      </c>
      <c r="AA97" s="578"/>
      <c r="AB97" s="578"/>
      <c r="AC97" s="578"/>
      <c r="AD97" s="578" t="s">
        <v>49</v>
      </c>
      <c r="AE97" s="578"/>
      <c r="AF97" s="578"/>
      <c r="AG97" s="578"/>
      <c r="AH97" s="501" t="s">
        <v>49</v>
      </c>
      <c r="AI97" s="501"/>
      <c r="AJ97" s="501"/>
      <c r="AK97" s="501"/>
      <c r="AL97" s="501"/>
      <c r="AM97" s="501"/>
      <c r="AN97" s="501"/>
      <c r="AO97" s="501"/>
      <c r="AP97" s="501" t="s">
        <v>49</v>
      </c>
      <c r="AQ97" s="501"/>
      <c r="AR97" s="501"/>
      <c r="AS97" s="501"/>
      <c r="AT97" s="274"/>
      <c r="AU97" s="8"/>
    </row>
    <row r="98" spans="1:47" ht="51" hidden="1" customHeight="1">
      <c r="A98" s="574" t="s">
        <v>294</v>
      </c>
      <c r="B98" s="575"/>
      <c r="C98" s="575"/>
      <c r="D98" s="575"/>
      <c r="E98" s="575"/>
      <c r="F98" s="575"/>
      <c r="G98" s="575"/>
      <c r="H98" s="575"/>
      <c r="I98" s="576"/>
      <c r="J98" s="513">
        <v>140</v>
      </c>
      <c r="K98" s="513"/>
      <c r="L98" s="513"/>
      <c r="M98" s="513">
        <v>150</v>
      </c>
      <c r="N98" s="513"/>
      <c r="O98" s="513"/>
      <c r="P98" s="578">
        <f>AL98</f>
        <v>0</v>
      </c>
      <c r="Q98" s="578"/>
      <c r="R98" s="578"/>
      <c r="S98" s="578"/>
      <c r="T98" s="578"/>
      <c r="U98" s="578" t="s">
        <v>49</v>
      </c>
      <c r="V98" s="578"/>
      <c r="W98" s="578"/>
      <c r="X98" s="578"/>
      <c r="Y98" s="578"/>
      <c r="Z98" s="578" t="s">
        <v>49</v>
      </c>
      <c r="AA98" s="578"/>
      <c r="AB98" s="578"/>
      <c r="AC98" s="578"/>
      <c r="AD98" s="578" t="s">
        <v>49</v>
      </c>
      <c r="AE98" s="578"/>
      <c r="AF98" s="578"/>
      <c r="AG98" s="578"/>
      <c r="AH98" s="501" t="s">
        <v>49</v>
      </c>
      <c r="AI98" s="501"/>
      <c r="AJ98" s="501"/>
      <c r="AK98" s="501"/>
      <c r="AL98" s="501"/>
      <c r="AM98" s="501"/>
      <c r="AN98" s="501"/>
      <c r="AO98" s="501"/>
      <c r="AP98" s="501" t="s">
        <v>49</v>
      </c>
      <c r="AQ98" s="501"/>
      <c r="AR98" s="501"/>
      <c r="AS98" s="501"/>
      <c r="AT98" s="274"/>
      <c r="AU98" s="8"/>
    </row>
    <row r="99" spans="1:47" hidden="1">
      <c r="A99" s="574" t="s">
        <v>295</v>
      </c>
      <c r="B99" s="575"/>
      <c r="C99" s="575"/>
      <c r="D99" s="575"/>
      <c r="E99" s="575"/>
      <c r="F99" s="575"/>
      <c r="G99" s="575"/>
      <c r="H99" s="575"/>
      <c r="I99" s="576"/>
      <c r="J99" s="513">
        <v>150</v>
      </c>
      <c r="K99" s="513"/>
      <c r="L99" s="513"/>
      <c r="M99" s="554">
        <v>180</v>
      </c>
      <c r="N99" s="555"/>
      <c r="O99" s="556"/>
      <c r="P99" s="548">
        <f>AD99+Z99</f>
        <v>0</v>
      </c>
      <c r="Q99" s="549"/>
      <c r="R99" s="549"/>
      <c r="S99" s="549"/>
      <c r="T99" s="550"/>
      <c r="U99" s="548" t="s">
        <v>49</v>
      </c>
      <c r="V99" s="549"/>
      <c r="W99" s="549"/>
      <c r="X99" s="549"/>
      <c r="Y99" s="550"/>
      <c r="Z99" s="548"/>
      <c r="AA99" s="549"/>
      <c r="AB99" s="549"/>
      <c r="AC99" s="550"/>
      <c r="AD99" s="548"/>
      <c r="AE99" s="549"/>
      <c r="AF99" s="549"/>
      <c r="AG99" s="550"/>
      <c r="AH99" s="508" t="s">
        <v>49</v>
      </c>
      <c r="AI99" s="509"/>
      <c r="AJ99" s="509"/>
      <c r="AK99" s="510"/>
      <c r="AL99" s="508" t="s">
        <v>49</v>
      </c>
      <c r="AM99" s="509"/>
      <c r="AN99" s="509"/>
      <c r="AO99" s="510"/>
      <c r="AP99" s="508" t="s">
        <v>49</v>
      </c>
      <c r="AQ99" s="509"/>
      <c r="AR99" s="509"/>
      <c r="AS99" s="510"/>
      <c r="AT99" s="274"/>
      <c r="AU99" s="8"/>
    </row>
    <row r="100" spans="1:47" hidden="1">
      <c r="A100" s="574" t="s">
        <v>296</v>
      </c>
      <c r="B100" s="575"/>
      <c r="C100" s="575"/>
      <c r="D100" s="575"/>
      <c r="E100" s="575"/>
      <c r="F100" s="575"/>
      <c r="G100" s="575"/>
      <c r="H100" s="575"/>
      <c r="I100" s="576"/>
      <c r="J100" s="513">
        <v>160</v>
      </c>
      <c r="K100" s="513"/>
      <c r="L100" s="513"/>
      <c r="M100" s="554">
        <v>180</v>
      </c>
      <c r="N100" s="555"/>
      <c r="O100" s="556"/>
      <c r="P100" s="548">
        <f>AL100+AP100</f>
        <v>0</v>
      </c>
      <c r="Q100" s="549"/>
      <c r="R100" s="549"/>
      <c r="S100" s="549"/>
      <c r="T100" s="550"/>
      <c r="U100" s="548" t="s">
        <v>49</v>
      </c>
      <c r="V100" s="549"/>
      <c r="W100" s="549"/>
      <c r="X100" s="549"/>
      <c r="Y100" s="550"/>
      <c r="Z100" s="548" t="s">
        <v>49</v>
      </c>
      <c r="AA100" s="549"/>
      <c r="AB100" s="549"/>
      <c r="AC100" s="550"/>
      <c r="AD100" s="548" t="s">
        <v>49</v>
      </c>
      <c r="AE100" s="549"/>
      <c r="AF100" s="549"/>
      <c r="AG100" s="550"/>
      <c r="AH100" s="508" t="s">
        <v>49</v>
      </c>
      <c r="AI100" s="509"/>
      <c r="AJ100" s="509"/>
      <c r="AK100" s="510"/>
      <c r="AL100" s="508"/>
      <c r="AM100" s="509"/>
      <c r="AN100" s="509"/>
      <c r="AO100" s="510"/>
      <c r="AP100" s="508"/>
      <c r="AQ100" s="509"/>
      <c r="AR100" s="509"/>
      <c r="AS100" s="510"/>
      <c r="AT100" s="274"/>
      <c r="AU100" s="8"/>
    </row>
    <row r="101" spans="1:47" hidden="1">
      <c r="A101" s="574" t="s">
        <v>297</v>
      </c>
      <c r="B101" s="575"/>
      <c r="C101" s="575"/>
      <c r="D101" s="575"/>
      <c r="E101" s="575"/>
      <c r="F101" s="575"/>
      <c r="G101" s="575"/>
      <c r="H101" s="575"/>
      <c r="I101" s="576"/>
      <c r="J101" s="513">
        <v>180</v>
      </c>
      <c r="K101" s="513"/>
      <c r="L101" s="513"/>
      <c r="M101" s="508" t="s">
        <v>49</v>
      </c>
      <c r="N101" s="509"/>
      <c r="O101" s="510"/>
      <c r="P101" s="548">
        <f>P102+P104</f>
        <v>0</v>
      </c>
      <c r="Q101" s="549"/>
      <c r="R101" s="549"/>
      <c r="S101" s="549"/>
      <c r="T101" s="550"/>
      <c r="U101" s="548" t="s">
        <v>49</v>
      </c>
      <c r="V101" s="549"/>
      <c r="W101" s="549"/>
      <c r="X101" s="549"/>
      <c r="Y101" s="550"/>
      <c r="Z101" s="548" t="s">
        <v>49</v>
      </c>
      <c r="AA101" s="549"/>
      <c r="AB101" s="549"/>
      <c r="AC101" s="550"/>
      <c r="AD101" s="548" t="s">
        <v>49</v>
      </c>
      <c r="AE101" s="549"/>
      <c r="AF101" s="549"/>
      <c r="AG101" s="550"/>
      <c r="AH101" s="508" t="s">
        <v>49</v>
      </c>
      <c r="AI101" s="509"/>
      <c r="AJ101" s="509"/>
      <c r="AK101" s="510"/>
      <c r="AL101" s="508">
        <f>AL102+AL104</f>
        <v>0</v>
      </c>
      <c r="AM101" s="509"/>
      <c r="AN101" s="509"/>
      <c r="AO101" s="510"/>
      <c r="AP101" s="508" t="s">
        <v>49</v>
      </c>
      <c r="AQ101" s="509"/>
      <c r="AR101" s="509"/>
      <c r="AS101" s="510"/>
      <c r="AT101" s="274"/>
      <c r="AU101" s="8"/>
    </row>
    <row r="102" spans="1:47" hidden="1">
      <c r="A102" s="569" t="s">
        <v>298</v>
      </c>
      <c r="B102" s="570"/>
      <c r="C102" s="570"/>
      <c r="D102" s="570"/>
      <c r="E102" s="570"/>
      <c r="F102" s="570"/>
      <c r="G102" s="570"/>
      <c r="H102" s="570"/>
      <c r="I102" s="571"/>
      <c r="J102" s="523"/>
      <c r="K102" s="524"/>
      <c r="L102" s="525"/>
      <c r="M102" s="535">
        <v>410</v>
      </c>
      <c r="N102" s="572"/>
      <c r="O102" s="536"/>
      <c r="P102" s="557">
        <f>AL102</f>
        <v>0</v>
      </c>
      <c r="Q102" s="558"/>
      <c r="R102" s="558"/>
      <c r="S102" s="558"/>
      <c r="T102" s="559"/>
      <c r="U102" s="557" t="s">
        <v>49</v>
      </c>
      <c r="V102" s="558"/>
      <c r="W102" s="558"/>
      <c r="X102" s="558"/>
      <c r="Y102" s="559"/>
      <c r="Z102" s="557" t="s">
        <v>49</v>
      </c>
      <c r="AA102" s="558"/>
      <c r="AB102" s="558"/>
      <c r="AC102" s="559"/>
      <c r="AD102" s="557" t="s">
        <v>49</v>
      </c>
      <c r="AE102" s="558"/>
      <c r="AF102" s="558"/>
      <c r="AG102" s="559"/>
      <c r="AH102" s="523" t="s">
        <v>49</v>
      </c>
      <c r="AI102" s="524"/>
      <c r="AJ102" s="524"/>
      <c r="AK102" s="525"/>
      <c r="AL102" s="523"/>
      <c r="AM102" s="524"/>
      <c r="AN102" s="524"/>
      <c r="AO102" s="525"/>
      <c r="AP102" s="523" t="s">
        <v>49</v>
      </c>
      <c r="AQ102" s="524"/>
      <c r="AR102" s="524"/>
      <c r="AS102" s="525"/>
      <c r="AT102" s="274"/>
      <c r="AU102" s="8"/>
    </row>
    <row r="103" spans="1:47" ht="12.75" hidden="1" customHeight="1">
      <c r="A103" s="563" t="s">
        <v>299</v>
      </c>
      <c r="B103" s="564"/>
      <c r="C103" s="564"/>
      <c r="D103" s="564"/>
      <c r="E103" s="564"/>
      <c r="F103" s="564"/>
      <c r="G103" s="564"/>
      <c r="H103" s="564"/>
      <c r="I103" s="565"/>
      <c r="J103" s="526"/>
      <c r="K103" s="527"/>
      <c r="L103" s="528"/>
      <c r="M103" s="537"/>
      <c r="N103" s="573"/>
      <c r="O103" s="538"/>
      <c r="P103" s="560"/>
      <c r="Q103" s="561"/>
      <c r="R103" s="561"/>
      <c r="S103" s="561"/>
      <c r="T103" s="562"/>
      <c r="U103" s="560"/>
      <c r="V103" s="561"/>
      <c r="W103" s="561"/>
      <c r="X103" s="561"/>
      <c r="Y103" s="562"/>
      <c r="Z103" s="560"/>
      <c r="AA103" s="561"/>
      <c r="AB103" s="561"/>
      <c r="AC103" s="562"/>
      <c r="AD103" s="560"/>
      <c r="AE103" s="561"/>
      <c r="AF103" s="561"/>
      <c r="AG103" s="562"/>
      <c r="AH103" s="526"/>
      <c r="AI103" s="527"/>
      <c r="AJ103" s="527"/>
      <c r="AK103" s="528"/>
      <c r="AL103" s="526"/>
      <c r="AM103" s="527"/>
      <c r="AN103" s="527"/>
      <c r="AO103" s="528"/>
      <c r="AP103" s="526"/>
      <c r="AQ103" s="527"/>
      <c r="AR103" s="527"/>
      <c r="AS103" s="528"/>
      <c r="AT103" s="274"/>
      <c r="AU103" s="8"/>
    </row>
    <row r="104" spans="1:47" hidden="1">
      <c r="A104" s="574" t="s">
        <v>300</v>
      </c>
      <c r="B104" s="575"/>
      <c r="C104" s="575"/>
      <c r="D104" s="575"/>
      <c r="E104" s="575"/>
      <c r="F104" s="575"/>
      <c r="G104" s="575"/>
      <c r="H104" s="575"/>
      <c r="I104" s="576"/>
      <c r="J104" s="508"/>
      <c r="K104" s="509"/>
      <c r="L104" s="510"/>
      <c r="M104" s="554">
        <v>440</v>
      </c>
      <c r="N104" s="555"/>
      <c r="O104" s="556"/>
      <c r="P104" s="548">
        <f>AL104</f>
        <v>0</v>
      </c>
      <c r="Q104" s="549"/>
      <c r="R104" s="549"/>
      <c r="S104" s="549"/>
      <c r="T104" s="550"/>
      <c r="U104" s="548" t="s">
        <v>49</v>
      </c>
      <c r="V104" s="549"/>
      <c r="W104" s="549"/>
      <c r="X104" s="549"/>
      <c r="Y104" s="550"/>
      <c r="Z104" s="548" t="s">
        <v>49</v>
      </c>
      <c r="AA104" s="549"/>
      <c r="AB104" s="549"/>
      <c r="AC104" s="550"/>
      <c r="AD104" s="548" t="s">
        <v>49</v>
      </c>
      <c r="AE104" s="549"/>
      <c r="AF104" s="549"/>
      <c r="AG104" s="550"/>
      <c r="AH104" s="508" t="s">
        <v>49</v>
      </c>
      <c r="AI104" s="509"/>
      <c r="AJ104" s="509"/>
      <c r="AK104" s="510"/>
      <c r="AL104" s="508"/>
      <c r="AM104" s="509"/>
      <c r="AN104" s="509"/>
      <c r="AO104" s="510"/>
      <c r="AP104" s="508" t="s">
        <v>49</v>
      </c>
      <c r="AQ104" s="509"/>
      <c r="AR104" s="509"/>
      <c r="AS104" s="510"/>
      <c r="AT104" s="274"/>
      <c r="AU104" s="8"/>
    </row>
    <row r="105" spans="1:47" hidden="1">
      <c r="A105" s="551" t="s">
        <v>50</v>
      </c>
      <c r="B105" s="552"/>
      <c r="C105" s="552"/>
      <c r="D105" s="552"/>
      <c r="E105" s="552"/>
      <c r="F105" s="552"/>
      <c r="G105" s="552"/>
      <c r="H105" s="552"/>
      <c r="I105" s="553"/>
      <c r="J105" s="554">
        <v>200</v>
      </c>
      <c r="K105" s="555"/>
      <c r="L105" s="556"/>
      <c r="M105" s="508" t="s">
        <v>49</v>
      </c>
      <c r="N105" s="509"/>
      <c r="O105" s="510"/>
      <c r="P105" s="548">
        <f>SUM(U105:AS105)</f>
        <v>0</v>
      </c>
      <c r="Q105" s="549"/>
      <c r="R105" s="549"/>
      <c r="S105" s="549"/>
      <c r="T105" s="550"/>
      <c r="U105" s="548">
        <f>U106+U115+U120+U123+U128</f>
        <v>0</v>
      </c>
      <c r="V105" s="549"/>
      <c r="W105" s="549"/>
      <c r="X105" s="549"/>
      <c r="Y105" s="550"/>
      <c r="Z105" s="548">
        <f>Z106+Z115+Z120+Z123+Z128</f>
        <v>0</v>
      </c>
      <c r="AA105" s="549"/>
      <c r="AB105" s="549"/>
      <c r="AC105" s="550"/>
      <c r="AD105" s="548">
        <f>AD106+AD115+AD120+AD123+AD128</f>
        <v>0</v>
      </c>
      <c r="AE105" s="549"/>
      <c r="AF105" s="549"/>
      <c r="AG105" s="550"/>
      <c r="AH105" s="548">
        <f>AH106+AH115+AH120+AH123+AH128</f>
        <v>0</v>
      </c>
      <c r="AI105" s="549"/>
      <c r="AJ105" s="549"/>
      <c r="AK105" s="550"/>
      <c r="AL105" s="548">
        <f>AL106+AL115+AL120+AL123+AL128</f>
        <v>0</v>
      </c>
      <c r="AM105" s="549"/>
      <c r="AN105" s="549"/>
      <c r="AO105" s="550"/>
      <c r="AP105" s="548">
        <f>AP106+AP115+AP120+AP123+AP128</f>
        <v>0</v>
      </c>
      <c r="AQ105" s="549"/>
      <c r="AR105" s="549"/>
      <c r="AS105" s="550"/>
      <c r="AT105" s="274"/>
      <c r="AU105" s="8"/>
    </row>
    <row r="106" spans="1:47" hidden="1">
      <c r="A106" s="569" t="s">
        <v>301</v>
      </c>
      <c r="B106" s="570"/>
      <c r="C106" s="570"/>
      <c r="D106" s="570"/>
      <c r="E106" s="570"/>
      <c r="F106" s="570"/>
      <c r="G106" s="570"/>
      <c r="H106" s="570"/>
      <c r="I106" s="571"/>
      <c r="J106" s="535">
        <v>210</v>
      </c>
      <c r="K106" s="572"/>
      <c r="L106" s="536"/>
      <c r="M106" s="535">
        <v>100</v>
      </c>
      <c r="N106" s="572"/>
      <c r="O106" s="536"/>
      <c r="P106" s="557">
        <f t="shared" ref="P106:P131" si="1">SUM(U106:AS106)</f>
        <v>0</v>
      </c>
      <c r="Q106" s="558"/>
      <c r="R106" s="558"/>
      <c r="S106" s="558"/>
      <c r="T106" s="559"/>
      <c r="U106" s="557">
        <f>U108</f>
        <v>0</v>
      </c>
      <c r="V106" s="558"/>
      <c r="W106" s="558"/>
      <c r="X106" s="558"/>
      <c r="Y106" s="559"/>
      <c r="Z106" s="557">
        <f>Z108</f>
        <v>0</v>
      </c>
      <c r="AA106" s="558"/>
      <c r="AB106" s="558"/>
      <c r="AC106" s="559"/>
      <c r="AD106" s="557">
        <f>AD108</f>
        <v>0</v>
      </c>
      <c r="AE106" s="558"/>
      <c r="AF106" s="558"/>
      <c r="AG106" s="559"/>
      <c r="AH106" s="523">
        <f>AH108</f>
        <v>0</v>
      </c>
      <c r="AI106" s="524"/>
      <c r="AJ106" s="524"/>
      <c r="AK106" s="525"/>
      <c r="AL106" s="523">
        <f>AL108</f>
        <v>0</v>
      </c>
      <c r="AM106" s="524"/>
      <c r="AN106" s="524"/>
      <c r="AO106" s="525"/>
      <c r="AP106" s="523">
        <f>AP108</f>
        <v>0</v>
      </c>
      <c r="AQ106" s="524"/>
      <c r="AR106" s="524"/>
      <c r="AS106" s="525"/>
      <c r="AT106" s="274"/>
      <c r="AU106" s="8"/>
    </row>
    <row r="107" spans="1:47" ht="12.75" hidden="1" customHeight="1">
      <c r="A107" s="563" t="s">
        <v>302</v>
      </c>
      <c r="B107" s="564"/>
      <c r="C107" s="564"/>
      <c r="D107" s="564"/>
      <c r="E107" s="564"/>
      <c r="F107" s="564"/>
      <c r="G107" s="564"/>
      <c r="H107" s="564"/>
      <c r="I107" s="565"/>
      <c r="J107" s="537"/>
      <c r="K107" s="573"/>
      <c r="L107" s="538"/>
      <c r="M107" s="537"/>
      <c r="N107" s="573"/>
      <c r="O107" s="538"/>
      <c r="P107" s="560">
        <f t="shared" si="1"/>
        <v>0</v>
      </c>
      <c r="Q107" s="561"/>
      <c r="R107" s="561"/>
      <c r="S107" s="561"/>
      <c r="T107" s="562"/>
      <c r="U107" s="560"/>
      <c r="V107" s="561"/>
      <c r="W107" s="561"/>
      <c r="X107" s="561"/>
      <c r="Y107" s="562"/>
      <c r="Z107" s="560"/>
      <c r="AA107" s="561"/>
      <c r="AB107" s="561"/>
      <c r="AC107" s="562"/>
      <c r="AD107" s="560"/>
      <c r="AE107" s="561"/>
      <c r="AF107" s="561"/>
      <c r="AG107" s="562"/>
      <c r="AH107" s="526"/>
      <c r="AI107" s="527"/>
      <c r="AJ107" s="527"/>
      <c r="AK107" s="528"/>
      <c r="AL107" s="526"/>
      <c r="AM107" s="527"/>
      <c r="AN107" s="527"/>
      <c r="AO107" s="528"/>
      <c r="AP107" s="526"/>
      <c r="AQ107" s="527"/>
      <c r="AR107" s="527"/>
      <c r="AS107" s="528"/>
      <c r="AT107" s="274"/>
      <c r="AU107" s="8"/>
    </row>
    <row r="108" spans="1:47" hidden="1">
      <c r="A108" s="569" t="s">
        <v>303</v>
      </c>
      <c r="B108" s="570"/>
      <c r="C108" s="570"/>
      <c r="D108" s="570"/>
      <c r="E108" s="570"/>
      <c r="F108" s="570"/>
      <c r="G108" s="570"/>
      <c r="H108" s="570"/>
      <c r="I108" s="571"/>
      <c r="J108" s="535">
        <v>211</v>
      </c>
      <c r="K108" s="572"/>
      <c r="L108" s="536"/>
      <c r="M108" s="535">
        <v>110</v>
      </c>
      <c r="N108" s="572"/>
      <c r="O108" s="536"/>
      <c r="P108" s="557">
        <f t="shared" si="1"/>
        <v>0</v>
      </c>
      <c r="Q108" s="558"/>
      <c r="R108" s="558"/>
      <c r="S108" s="558"/>
      <c r="T108" s="559"/>
      <c r="U108" s="557">
        <f>SUM(U110:Y114)</f>
        <v>0</v>
      </c>
      <c r="V108" s="558"/>
      <c r="W108" s="558"/>
      <c r="X108" s="558"/>
      <c r="Y108" s="559"/>
      <c r="Z108" s="557">
        <f>SUM(Z110:AC114)</f>
        <v>0</v>
      </c>
      <c r="AA108" s="558"/>
      <c r="AB108" s="558"/>
      <c r="AC108" s="559"/>
      <c r="AD108" s="557">
        <f>SUM(AD110:AG114)</f>
        <v>0</v>
      </c>
      <c r="AE108" s="558"/>
      <c r="AF108" s="558"/>
      <c r="AG108" s="559"/>
      <c r="AH108" s="523">
        <f>SUM(AH110:AK114)</f>
        <v>0</v>
      </c>
      <c r="AI108" s="524"/>
      <c r="AJ108" s="524"/>
      <c r="AK108" s="525"/>
      <c r="AL108" s="523">
        <f>SUM(AL110:AO114)</f>
        <v>0</v>
      </c>
      <c r="AM108" s="524"/>
      <c r="AN108" s="524"/>
      <c r="AO108" s="525"/>
      <c r="AP108" s="523">
        <f>SUM(AP110:AS114)</f>
        <v>0</v>
      </c>
      <c r="AQ108" s="524"/>
      <c r="AR108" s="524"/>
      <c r="AS108" s="525"/>
      <c r="AT108" s="274"/>
      <c r="AU108" s="8"/>
    </row>
    <row r="109" spans="1:47" ht="25.5" hidden="1" customHeight="1">
      <c r="A109" s="563" t="s">
        <v>304</v>
      </c>
      <c r="B109" s="564"/>
      <c r="C109" s="564"/>
      <c r="D109" s="564"/>
      <c r="E109" s="564"/>
      <c r="F109" s="564"/>
      <c r="G109" s="564"/>
      <c r="H109" s="564"/>
      <c r="I109" s="565"/>
      <c r="J109" s="537"/>
      <c r="K109" s="573"/>
      <c r="L109" s="538"/>
      <c r="M109" s="537"/>
      <c r="N109" s="573"/>
      <c r="O109" s="538"/>
      <c r="P109" s="560">
        <f t="shared" si="1"/>
        <v>0</v>
      </c>
      <c r="Q109" s="561"/>
      <c r="R109" s="561"/>
      <c r="S109" s="561"/>
      <c r="T109" s="562"/>
      <c r="U109" s="560"/>
      <c r="V109" s="561"/>
      <c r="W109" s="561"/>
      <c r="X109" s="561"/>
      <c r="Y109" s="562"/>
      <c r="Z109" s="560"/>
      <c r="AA109" s="561"/>
      <c r="AB109" s="561"/>
      <c r="AC109" s="562"/>
      <c r="AD109" s="560"/>
      <c r="AE109" s="561"/>
      <c r="AF109" s="561"/>
      <c r="AG109" s="562"/>
      <c r="AH109" s="526"/>
      <c r="AI109" s="527"/>
      <c r="AJ109" s="527"/>
      <c r="AK109" s="528"/>
      <c r="AL109" s="526"/>
      <c r="AM109" s="527"/>
      <c r="AN109" s="527"/>
      <c r="AO109" s="528"/>
      <c r="AP109" s="526"/>
      <c r="AQ109" s="527"/>
      <c r="AR109" s="527"/>
      <c r="AS109" s="528"/>
      <c r="AT109" s="274"/>
      <c r="AU109" s="8"/>
    </row>
    <row r="110" spans="1:47" hidden="1">
      <c r="A110" s="569" t="s">
        <v>305</v>
      </c>
      <c r="B110" s="570"/>
      <c r="C110" s="570"/>
      <c r="D110" s="570"/>
      <c r="E110" s="570"/>
      <c r="F110" s="570"/>
      <c r="G110" s="570"/>
      <c r="H110" s="570"/>
      <c r="I110" s="571"/>
      <c r="J110" s="523"/>
      <c r="K110" s="524"/>
      <c r="L110" s="525"/>
      <c r="M110" s="535">
        <v>111</v>
      </c>
      <c r="N110" s="572"/>
      <c r="O110" s="536"/>
      <c r="P110" s="557">
        <f t="shared" si="1"/>
        <v>0</v>
      </c>
      <c r="Q110" s="558"/>
      <c r="R110" s="558"/>
      <c r="S110" s="558"/>
      <c r="T110" s="559"/>
      <c r="U110" s="529"/>
      <c r="V110" s="530"/>
      <c r="W110" s="530"/>
      <c r="X110" s="530"/>
      <c r="Y110" s="531"/>
      <c r="Z110" s="557"/>
      <c r="AA110" s="558"/>
      <c r="AB110" s="558"/>
      <c r="AC110" s="559"/>
      <c r="AD110" s="557"/>
      <c r="AE110" s="558"/>
      <c r="AF110" s="558"/>
      <c r="AG110" s="559"/>
      <c r="AH110" s="557"/>
      <c r="AI110" s="558"/>
      <c r="AJ110" s="558"/>
      <c r="AK110" s="559"/>
      <c r="AL110" s="523"/>
      <c r="AM110" s="524"/>
      <c r="AN110" s="524"/>
      <c r="AO110" s="525"/>
      <c r="AP110" s="523"/>
      <c r="AQ110" s="524"/>
      <c r="AR110" s="524"/>
      <c r="AS110" s="525"/>
      <c r="AT110" s="274"/>
      <c r="AU110" s="8"/>
    </row>
    <row r="111" spans="1:47" ht="12.75" hidden="1" customHeight="1">
      <c r="A111" s="563" t="s">
        <v>306</v>
      </c>
      <c r="B111" s="564"/>
      <c r="C111" s="564"/>
      <c r="D111" s="564"/>
      <c r="E111" s="564"/>
      <c r="F111" s="564"/>
      <c r="G111" s="564"/>
      <c r="H111" s="564"/>
      <c r="I111" s="565"/>
      <c r="J111" s="526"/>
      <c r="K111" s="527"/>
      <c r="L111" s="528"/>
      <c r="M111" s="537"/>
      <c r="N111" s="573"/>
      <c r="O111" s="538"/>
      <c r="P111" s="560">
        <f t="shared" si="1"/>
        <v>0</v>
      </c>
      <c r="Q111" s="561"/>
      <c r="R111" s="561"/>
      <c r="S111" s="561"/>
      <c r="T111" s="562"/>
      <c r="U111" s="532"/>
      <c r="V111" s="533"/>
      <c r="W111" s="533"/>
      <c r="X111" s="533"/>
      <c r="Y111" s="534"/>
      <c r="Z111" s="560"/>
      <c r="AA111" s="561"/>
      <c r="AB111" s="561"/>
      <c r="AC111" s="562"/>
      <c r="AD111" s="560"/>
      <c r="AE111" s="561"/>
      <c r="AF111" s="561"/>
      <c r="AG111" s="562"/>
      <c r="AH111" s="560"/>
      <c r="AI111" s="561"/>
      <c r="AJ111" s="561"/>
      <c r="AK111" s="562"/>
      <c r="AL111" s="526"/>
      <c r="AM111" s="527"/>
      <c r="AN111" s="527"/>
      <c r="AO111" s="528"/>
      <c r="AP111" s="526"/>
      <c r="AQ111" s="527"/>
      <c r="AR111" s="527"/>
      <c r="AS111" s="528"/>
      <c r="AT111" s="274"/>
      <c r="AU111" s="8"/>
    </row>
    <row r="112" spans="1:47" ht="25.5" hidden="1" customHeight="1">
      <c r="A112" s="574" t="s">
        <v>307</v>
      </c>
      <c r="B112" s="575"/>
      <c r="C112" s="575"/>
      <c r="D112" s="575"/>
      <c r="E112" s="575"/>
      <c r="F112" s="575"/>
      <c r="G112" s="575"/>
      <c r="H112" s="575"/>
      <c r="I112" s="576"/>
      <c r="J112" s="508"/>
      <c r="K112" s="509"/>
      <c r="L112" s="510"/>
      <c r="M112" s="554">
        <v>112</v>
      </c>
      <c r="N112" s="555"/>
      <c r="O112" s="556"/>
      <c r="P112" s="548">
        <f t="shared" si="1"/>
        <v>0</v>
      </c>
      <c r="Q112" s="549"/>
      <c r="R112" s="549"/>
      <c r="S112" s="549"/>
      <c r="T112" s="550"/>
      <c r="U112" s="548"/>
      <c r="V112" s="549"/>
      <c r="W112" s="549"/>
      <c r="X112" s="549"/>
      <c r="Y112" s="550"/>
      <c r="Z112" s="548"/>
      <c r="AA112" s="549"/>
      <c r="AB112" s="549"/>
      <c r="AC112" s="550"/>
      <c r="AD112" s="548"/>
      <c r="AE112" s="549"/>
      <c r="AF112" s="549"/>
      <c r="AG112" s="550"/>
      <c r="AH112" s="548"/>
      <c r="AI112" s="549"/>
      <c r="AJ112" s="549"/>
      <c r="AK112" s="550"/>
      <c r="AL112" s="548"/>
      <c r="AM112" s="549"/>
      <c r="AN112" s="549"/>
      <c r="AO112" s="550"/>
      <c r="AP112" s="548"/>
      <c r="AQ112" s="549"/>
      <c r="AR112" s="549"/>
      <c r="AS112" s="550"/>
      <c r="AT112" s="274"/>
      <c r="AU112" s="8"/>
    </row>
    <row r="113" spans="1:47" ht="51" hidden="1" customHeight="1">
      <c r="A113" s="574" t="s">
        <v>308</v>
      </c>
      <c r="B113" s="575"/>
      <c r="C113" s="575"/>
      <c r="D113" s="575"/>
      <c r="E113" s="575"/>
      <c r="F113" s="575"/>
      <c r="G113" s="575"/>
      <c r="H113" s="575"/>
      <c r="I113" s="576"/>
      <c r="J113" s="508"/>
      <c r="K113" s="509"/>
      <c r="L113" s="510"/>
      <c r="M113" s="554">
        <v>113</v>
      </c>
      <c r="N113" s="555"/>
      <c r="O113" s="556"/>
      <c r="P113" s="548">
        <f t="shared" si="1"/>
        <v>0</v>
      </c>
      <c r="Q113" s="549"/>
      <c r="R113" s="549"/>
      <c r="S113" s="549"/>
      <c r="T113" s="550"/>
      <c r="U113" s="548"/>
      <c r="V113" s="549"/>
      <c r="W113" s="549"/>
      <c r="X113" s="549"/>
      <c r="Y113" s="550"/>
      <c r="Z113" s="548"/>
      <c r="AA113" s="549"/>
      <c r="AB113" s="549"/>
      <c r="AC113" s="550"/>
      <c r="AD113" s="548"/>
      <c r="AE113" s="549"/>
      <c r="AF113" s="549"/>
      <c r="AG113" s="550"/>
      <c r="AH113" s="548"/>
      <c r="AI113" s="549"/>
      <c r="AJ113" s="549"/>
      <c r="AK113" s="550"/>
      <c r="AL113" s="548"/>
      <c r="AM113" s="549"/>
      <c r="AN113" s="549"/>
      <c r="AO113" s="550"/>
      <c r="AP113" s="548"/>
      <c r="AQ113" s="549"/>
      <c r="AR113" s="549"/>
      <c r="AS113" s="550"/>
      <c r="AT113" s="274"/>
      <c r="AU113" s="8"/>
    </row>
    <row r="114" spans="1:47" ht="51" hidden="1" customHeight="1">
      <c r="A114" s="574" t="s">
        <v>309</v>
      </c>
      <c r="B114" s="575"/>
      <c r="C114" s="575"/>
      <c r="D114" s="575"/>
      <c r="E114" s="575"/>
      <c r="F114" s="575"/>
      <c r="G114" s="575"/>
      <c r="H114" s="575"/>
      <c r="I114" s="576"/>
      <c r="J114" s="508"/>
      <c r="K114" s="509"/>
      <c r="L114" s="510"/>
      <c r="M114" s="554">
        <v>119</v>
      </c>
      <c r="N114" s="555"/>
      <c r="O114" s="556"/>
      <c r="P114" s="548">
        <f t="shared" si="1"/>
        <v>0</v>
      </c>
      <c r="Q114" s="549"/>
      <c r="R114" s="549"/>
      <c r="S114" s="549"/>
      <c r="T114" s="550"/>
      <c r="U114" s="548"/>
      <c r="V114" s="549"/>
      <c r="W114" s="549"/>
      <c r="X114" s="549"/>
      <c r="Y114" s="550"/>
      <c r="Z114" s="548"/>
      <c r="AA114" s="549"/>
      <c r="AB114" s="549"/>
      <c r="AC114" s="550"/>
      <c r="AD114" s="548"/>
      <c r="AE114" s="549"/>
      <c r="AF114" s="549"/>
      <c r="AG114" s="550"/>
      <c r="AH114" s="548"/>
      <c r="AI114" s="549"/>
      <c r="AJ114" s="549"/>
      <c r="AK114" s="550"/>
      <c r="AL114" s="548"/>
      <c r="AM114" s="549"/>
      <c r="AN114" s="549"/>
      <c r="AO114" s="550"/>
      <c r="AP114" s="548"/>
      <c r="AQ114" s="549"/>
      <c r="AR114" s="549"/>
      <c r="AS114" s="550"/>
      <c r="AT114" s="274"/>
      <c r="AU114" s="8"/>
    </row>
    <row r="115" spans="1:47" ht="25.5" hidden="1" customHeight="1">
      <c r="A115" s="574" t="s">
        <v>310</v>
      </c>
      <c r="B115" s="575"/>
      <c r="C115" s="575"/>
      <c r="D115" s="575"/>
      <c r="E115" s="575"/>
      <c r="F115" s="575"/>
      <c r="G115" s="575"/>
      <c r="H115" s="575"/>
      <c r="I115" s="576"/>
      <c r="J115" s="554">
        <v>220</v>
      </c>
      <c r="K115" s="555"/>
      <c r="L115" s="556"/>
      <c r="M115" s="554">
        <v>300</v>
      </c>
      <c r="N115" s="555"/>
      <c r="O115" s="556"/>
      <c r="P115" s="548">
        <f t="shared" si="1"/>
        <v>0</v>
      </c>
      <c r="Q115" s="549"/>
      <c r="R115" s="549"/>
      <c r="S115" s="549"/>
      <c r="T115" s="550"/>
      <c r="U115" s="548">
        <f>SUM(U116:Y119)</f>
        <v>0</v>
      </c>
      <c r="V115" s="549"/>
      <c r="W115" s="549"/>
      <c r="X115" s="549"/>
      <c r="Y115" s="550"/>
      <c r="Z115" s="548">
        <f>SUM(Z116:AC119)</f>
        <v>0</v>
      </c>
      <c r="AA115" s="549"/>
      <c r="AB115" s="549"/>
      <c r="AC115" s="550"/>
      <c r="AD115" s="548">
        <f>SUM(AD116:AG119)</f>
        <v>0</v>
      </c>
      <c r="AE115" s="549"/>
      <c r="AF115" s="549"/>
      <c r="AG115" s="550"/>
      <c r="AH115" s="508">
        <f>SUM(AH116:AK119)</f>
        <v>0</v>
      </c>
      <c r="AI115" s="509"/>
      <c r="AJ115" s="509"/>
      <c r="AK115" s="510"/>
      <c r="AL115" s="508">
        <f>SUM(AL116:AO119)</f>
        <v>0</v>
      </c>
      <c r="AM115" s="509"/>
      <c r="AN115" s="509"/>
      <c r="AO115" s="510"/>
      <c r="AP115" s="508">
        <f>SUM(AP116:AS119)</f>
        <v>0</v>
      </c>
      <c r="AQ115" s="509"/>
      <c r="AR115" s="509"/>
      <c r="AS115" s="510"/>
      <c r="AT115" s="274"/>
      <c r="AU115" s="8"/>
    </row>
    <row r="116" spans="1:47" hidden="1">
      <c r="A116" s="569" t="s">
        <v>311</v>
      </c>
      <c r="B116" s="570"/>
      <c r="C116" s="570"/>
      <c r="D116" s="570"/>
      <c r="E116" s="570"/>
      <c r="F116" s="570"/>
      <c r="G116" s="570"/>
      <c r="H116" s="570"/>
      <c r="I116" s="571"/>
      <c r="J116" s="523"/>
      <c r="K116" s="524"/>
      <c r="L116" s="525"/>
      <c r="M116" s="535">
        <v>321</v>
      </c>
      <c r="N116" s="572"/>
      <c r="O116" s="536"/>
      <c r="P116" s="557">
        <f t="shared" si="1"/>
        <v>0</v>
      </c>
      <c r="Q116" s="558"/>
      <c r="R116" s="558"/>
      <c r="S116" s="558"/>
      <c r="T116" s="559"/>
      <c r="U116" s="529"/>
      <c r="V116" s="530"/>
      <c r="W116" s="530"/>
      <c r="X116" s="530"/>
      <c r="Y116" s="531"/>
      <c r="Z116" s="557"/>
      <c r="AA116" s="558"/>
      <c r="AB116" s="558"/>
      <c r="AC116" s="559"/>
      <c r="AD116" s="557"/>
      <c r="AE116" s="558"/>
      <c r="AF116" s="558"/>
      <c r="AG116" s="559"/>
      <c r="AH116" s="557"/>
      <c r="AI116" s="558"/>
      <c r="AJ116" s="558"/>
      <c r="AK116" s="559"/>
      <c r="AL116" s="523"/>
      <c r="AM116" s="524"/>
      <c r="AN116" s="524"/>
      <c r="AO116" s="525"/>
      <c r="AP116" s="523"/>
      <c r="AQ116" s="524"/>
      <c r="AR116" s="524"/>
      <c r="AS116" s="525"/>
      <c r="AT116" s="274"/>
      <c r="AU116" s="8"/>
    </row>
    <row r="117" spans="1:47" ht="38.25" hidden="1" customHeight="1">
      <c r="A117" s="563" t="s">
        <v>312</v>
      </c>
      <c r="B117" s="564"/>
      <c r="C117" s="564"/>
      <c r="D117" s="564"/>
      <c r="E117" s="564"/>
      <c r="F117" s="564"/>
      <c r="G117" s="564"/>
      <c r="H117" s="564"/>
      <c r="I117" s="565"/>
      <c r="J117" s="526"/>
      <c r="K117" s="527"/>
      <c r="L117" s="528"/>
      <c r="M117" s="537"/>
      <c r="N117" s="573"/>
      <c r="O117" s="538"/>
      <c r="P117" s="560">
        <f t="shared" si="1"/>
        <v>0</v>
      </c>
      <c r="Q117" s="561"/>
      <c r="R117" s="561"/>
      <c r="S117" s="561"/>
      <c r="T117" s="562"/>
      <c r="U117" s="532"/>
      <c r="V117" s="533"/>
      <c r="W117" s="533"/>
      <c r="X117" s="533"/>
      <c r="Y117" s="534"/>
      <c r="Z117" s="560"/>
      <c r="AA117" s="561"/>
      <c r="AB117" s="561"/>
      <c r="AC117" s="562"/>
      <c r="AD117" s="560"/>
      <c r="AE117" s="561"/>
      <c r="AF117" s="561"/>
      <c r="AG117" s="562"/>
      <c r="AH117" s="560"/>
      <c r="AI117" s="561"/>
      <c r="AJ117" s="561"/>
      <c r="AK117" s="562"/>
      <c r="AL117" s="526"/>
      <c r="AM117" s="527"/>
      <c r="AN117" s="527"/>
      <c r="AO117" s="528"/>
      <c r="AP117" s="526"/>
      <c r="AQ117" s="527"/>
      <c r="AR117" s="527"/>
      <c r="AS117" s="528"/>
      <c r="AT117" s="274"/>
      <c r="AU117" s="8"/>
    </row>
    <row r="118" spans="1:47" hidden="1">
      <c r="A118" s="574" t="s">
        <v>313</v>
      </c>
      <c r="B118" s="575"/>
      <c r="C118" s="575"/>
      <c r="D118" s="575"/>
      <c r="E118" s="575"/>
      <c r="F118" s="575"/>
      <c r="G118" s="575"/>
      <c r="H118" s="575"/>
      <c r="I118" s="576"/>
      <c r="J118" s="508"/>
      <c r="K118" s="509"/>
      <c r="L118" s="510"/>
      <c r="M118" s="554">
        <v>340</v>
      </c>
      <c r="N118" s="555"/>
      <c r="O118" s="556"/>
      <c r="P118" s="548">
        <f t="shared" si="1"/>
        <v>0</v>
      </c>
      <c r="Q118" s="549"/>
      <c r="R118" s="549"/>
      <c r="S118" s="549"/>
      <c r="T118" s="550"/>
      <c r="U118" s="577"/>
      <c r="V118" s="567"/>
      <c r="W118" s="567"/>
      <c r="X118" s="567"/>
      <c r="Y118" s="568"/>
      <c r="Z118" s="548"/>
      <c r="AA118" s="549"/>
      <c r="AB118" s="549"/>
      <c r="AC118" s="550"/>
      <c r="AD118" s="548"/>
      <c r="AE118" s="549"/>
      <c r="AF118" s="549"/>
      <c r="AG118" s="550"/>
      <c r="AH118" s="548"/>
      <c r="AI118" s="549"/>
      <c r="AJ118" s="549"/>
      <c r="AK118" s="550"/>
      <c r="AL118" s="508"/>
      <c r="AM118" s="509"/>
      <c r="AN118" s="509"/>
      <c r="AO118" s="510"/>
      <c r="AP118" s="508"/>
      <c r="AQ118" s="509"/>
      <c r="AR118" s="509"/>
      <c r="AS118" s="510"/>
      <c r="AT118" s="274"/>
      <c r="AU118" s="8"/>
    </row>
    <row r="119" spans="1:47" hidden="1">
      <c r="A119" s="574" t="s">
        <v>314</v>
      </c>
      <c r="B119" s="575"/>
      <c r="C119" s="575"/>
      <c r="D119" s="575"/>
      <c r="E119" s="575"/>
      <c r="F119" s="575"/>
      <c r="G119" s="575"/>
      <c r="H119" s="575"/>
      <c r="I119" s="576"/>
      <c r="J119" s="508"/>
      <c r="K119" s="509"/>
      <c r="L119" s="510"/>
      <c r="M119" s="554">
        <v>350</v>
      </c>
      <c r="N119" s="555"/>
      <c r="O119" s="556"/>
      <c r="P119" s="548">
        <f t="shared" si="1"/>
        <v>0</v>
      </c>
      <c r="Q119" s="549"/>
      <c r="R119" s="549"/>
      <c r="S119" s="549"/>
      <c r="T119" s="550"/>
      <c r="U119" s="577"/>
      <c r="V119" s="567"/>
      <c r="W119" s="567"/>
      <c r="X119" s="567"/>
      <c r="Y119" s="568"/>
      <c r="Z119" s="548"/>
      <c r="AA119" s="549"/>
      <c r="AB119" s="549"/>
      <c r="AC119" s="550"/>
      <c r="AD119" s="548"/>
      <c r="AE119" s="549"/>
      <c r="AF119" s="549"/>
      <c r="AG119" s="550"/>
      <c r="AH119" s="548"/>
      <c r="AI119" s="549"/>
      <c r="AJ119" s="549"/>
      <c r="AK119" s="550"/>
      <c r="AL119" s="508"/>
      <c r="AM119" s="509"/>
      <c r="AN119" s="509"/>
      <c r="AO119" s="510"/>
      <c r="AP119" s="508"/>
      <c r="AQ119" s="509"/>
      <c r="AR119" s="509"/>
      <c r="AS119" s="510"/>
      <c r="AT119" s="274"/>
      <c r="AU119" s="8"/>
    </row>
    <row r="120" spans="1:47" hidden="1">
      <c r="A120" s="574" t="s">
        <v>315</v>
      </c>
      <c r="B120" s="575"/>
      <c r="C120" s="575"/>
      <c r="D120" s="575"/>
      <c r="E120" s="575"/>
      <c r="F120" s="575"/>
      <c r="G120" s="575"/>
      <c r="H120" s="575"/>
      <c r="I120" s="576"/>
      <c r="J120" s="508"/>
      <c r="K120" s="509"/>
      <c r="L120" s="510"/>
      <c r="M120" s="554">
        <v>830</v>
      </c>
      <c r="N120" s="555"/>
      <c r="O120" s="556"/>
      <c r="P120" s="548">
        <f t="shared" si="1"/>
        <v>0</v>
      </c>
      <c r="Q120" s="549"/>
      <c r="R120" s="549"/>
      <c r="S120" s="549"/>
      <c r="T120" s="550"/>
      <c r="U120" s="548">
        <f>U121</f>
        <v>0</v>
      </c>
      <c r="V120" s="549"/>
      <c r="W120" s="549"/>
      <c r="X120" s="549"/>
      <c r="Y120" s="550"/>
      <c r="Z120" s="548">
        <f>Z121</f>
        <v>0</v>
      </c>
      <c r="AA120" s="549"/>
      <c r="AB120" s="549"/>
      <c r="AC120" s="550"/>
      <c r="AD120" s="548">
        <f>AD121</f>
        <v>0</v>
      </c>
      <c r="AE120" s="549"/>
      <c r="AF120" s="549"/>
      <c r="AG120" s="550"/>
      <c r="AH120" s="548">
        <f>AH121</f>
        <v>0</v>
      </c>
      <c r="AI120" s="549"/>
      <c r="AJ120" s="549"/>
      <c r="AK120" s="550"/>
      <c r="AL120" s="548">
        <f>AL121</f>
        <v>0</v>
      </c>
      <c r="AM120" s="549"/>
      <c r="AN120" s="549"/>
      <c r="AO120" s="550"/>
      <c r="AP120" s="548">
        <f>AP121</f>
        <v>0</v>
      </c>
      <c r="AQ120" s="549"/>
      <c r="AR120" s="549"/>
      <c r="AS120" s="550"/>
      <c r="AT120" s="274"/>
      <c r="AU120" s="8"/>
    </row>
    <row r="121" spans="1:47" hidden="1">
      <c r="A121" s="569" t="s">
        <v>316</v>
      </c>
      <c r="B121" s="570"/>
      <c r="C121" s="570"/>
      <c r="D121" s="570"/>
      <c r="E121" s="570"/>
      <c r="F121" s="570"/>
      <c r="G121" s="570"/>
      <c r="H121" s="570"/>
      <c r="I121" s="571"/>
      <c r="J121" s="523"/>
      <c r="K121" s="524"/>
      <c r="L121" s="525"/>
      <c r="M121" s="535">
        <v>831</v>
      </c>
      <c r="N121" s="572"/>
      <c r="O121" s="536"/>
      <c r="P121" s="557">
        <f t="shared" si="1"/>
        <v>0</v>
      </c>
      <c r="Q121" s="558"/>
      <c r="R121" s="558"/>
      <c r="S121" s="558"/>
      <c r="T121" s="559"/>
      <c r="U121" s="529"/>
      <c r="V121" s="530"/>
      <c r="W121" s="530"/>
      <c r="X121" s="530"/>
      <c r="Y121" s="531"/>
      <c r="Z121" s="557"/>
      <c r="AA121" s="558"/>
      <c r="AB121" s="558"/>
      <c r="AC121" s="559"/>
      <c r="AD121" s="557"/>
      <c r="AE121" s="558"/>
      <c r="AF121" s="558"/>
      <c r="AG121" s="559"/>
      <c r="AH121" s="557"/>
      <c r="AI121" s="558"/>
      <c r="AJ121" s="558"/>
      <c r="AK121" s="559"/>
      <c r="AL121" s="523"/>
      <c r="AM121" s="524"/>
      <c r="AN121" s="524"/>
      <c r="AO121" s="525"/>
      <c r="AP121" s="523"/>
      <c r="AQ121" s="524"/>
      <c r="AR121" s="524"/>
      <c r="AS121" s="525"/>
      <c r="AT121" s="274"/>
      <c r="AU121" s="8"/>
    </row>
    <row r="122" spans="1:47" ht="114" hidden="1" customHeight="1">
      <c r="A122" s="563" t="s">
        <v>317</v>
      </c>
      <c r="B122" s="564"/>
      <c r="C122" s="564"/>
      <c r="D122" s="564"/>
      <c r="E122" s="564"/>
      <c r="F122" s="564"/>
      <c r="G122" s="564"/>
      <c r="H122" s="564"/>
      <c r="I122" s="565"/>
      <c r="J122" s="526"/>
      <c r="K122" s="527"/>
      <c r="L122" s="528"/>
      <c r="M122" s="537"/>
      <c r="N122" s="573"/>
      <c r="O122" s="538"/>
      <c r="P122" s="560">
        <f t="shared" si="1"/>
        <v>0</v>
      </c>
      <c r="Q122" s="561"/>
      <c r="R122" s="561"/>
      <c r="S122" s="561"/>
      <c r="T122" s="562"/>
      <c r="U122" s="532"/>
      <c r="V122" s="533"/>
      <c r="W122" s="533"/>
      <c r="X122" s="533"/>
      <c r="Y122" s="534"/>
      <c r="Z122" s="560"/>
      <c r="AA122" s="561"/>
      <c r="AB122" s="561"/>
      <c r="AC122" s="562"/>
      <c r="AD122" s="560"/>
      <c r="AE122" s="561"/>
      <c r="AF122" s="561"/>
      <c r="AG122" s="562"/>
      <c r="AH122" s="560"/>
      <c r="AI122" s="561"/>
      <c r="AJ122" s="561"/>
      <c r="AK122" s="562"/>
      <c r="AL122" s="526"/>
      <c r="AM122" s="527"/>
      <c r="AN122" s="527"/>
      <c r="AO122" s="528"/>
      <c r="AP122" s="526"/>
      <c r="AQ122" s="527"/>
      <c r="AR122" s="527"/>
      <c r="AS122" s="528"/>
      <c r="AT122" s="274"/>
      <c r="AU122" s="8"/>
    </row>
    <row r="123" spans="1:47" ht="27" hidden="1" customHeight="1">
      <c r="A123" s="574" t="s">
        <v>318</v>
      </c>
      <c r="B123" s="575"/>
      <c r="C123" s="575"/>
      <c r="D123" s="575"/>
      <c r="E123" s="575"/>
      <c r="F123" s="575"/>
      <c r="G123" s="575"/>
      <c r="H123" s="575"/>
      <c r="I123" s="576"/>
      <c r="J123" s="554">
        <v>230</v>
      </c>
      <c r="K123" s="555"/>
      <c r="L123" s="556"/>
      <c r="M123" s="554">
        <v>850</v>
      </c>
      <c r="N123" s="555"/>
      <c r="O123" s="556"/>
      <c r="P123" s="548">
        <f t="shared" si="1"/>
        <v>0</v>
      </c>
      <c r="Q123" s="549"/>
      <c r="R123" s="549"/>
      <c r="S123" s="549"/>
      <c r="T123" s="550"/>
      <c r="U123" s="548">
        <f>SUM(U124:Y127)</f>
        <v>0</v>
      </c>
      <c r="V123" s="549"/>
      <c r="W123" s="549"/>
      <c r="X123" s="549"/>
      <c r="Y123" s="550"/>
      <c r="Z123" s="548">
        <f>SUM(Z124:AC127)</f>
        <v>0</v>
      </c>
      <c r="AA123" s="549"/>
      <c r="AB123" s="549"/>
      <c r="AC123" s="550"/>
      <c r="AD123" s="548">
        <f>SUM(AD124:AG127)</f>
        <v>0</v>
      </c>
      <c r="AE123" s="549"/>
      <c r="AF123" s="549"/>
      <c r="AG123" s="550"/>
      <c r="AH123" s="508">
        <f>SUM(AH124:AK127)</f>
        <v>0</v>
      </c>
      <c r="AI123" s="509"/>
      <c r="AJ123" s="509"/>
      <c r="AK123" s="510"/>
      <c r="AL123" s="508">
        <f>SUM(AL124:AO127)</f>
        <v>0</v>
      </c>
      <c r="AM123" s="509"/>
      <c r="AN123" s="509"/>
      <c r="AO123" s="510"/>
      <c r="AP123" s="508">
        <f>SUM(AP124:AS127)</f>
        <v>0</v>
      </c>
      <c r="AQ123" s="509"/>
      <c r="AR123" s="509"/>
      <c r="AS123" s="510"/>
      <c r="AT123" s="274"/>
      <c r="AU123" s="8"/>
    </row>
    <row r="124" spans="1:47" hidden="1">
      <c r="A124" s="569" t="s">
        <v>316</v>
      </c>
      <c r="B124" s="570"/>
      <c r="C124" s="570"/>
      <c r="D124" s="570"/>
      <c r="E124" s="570"/>
      <c r="F124" s="570"/>
      <c r="G124" s="570"/>
      <c r="H124" s="570"/>
      <c r="I124" s="571"/>
      <c r="J124" s="523"/>
      <c r="K124" s="524"/>
      <c r="L124" s="525"/>
      <c r="M124" s="535">
        <v>851</v>
      </c>
      <c r="N124" s="572"/>
      <c r="O124" s="536"/>
      <c r="P124" s="557">
        <f t="shared" si="1"/>
        <v>0</v>
      </c>
      <c r="Q124" s="558"/>
      <c r="R124" s="558"/>
      <c r="S124" s="558"/>
      <c r="T124" s="559"/>
      <c r="U124" s="529"/>
      <c r="V124" s="530"/>
      <c r="W124" s="530"/>
      <c r="X124" s="530"/>
      <c r="Y124" s="531"/>
      <c r="Z124" s="557"/>
      <c r="AA124" s="558"/>
      <c r="AB124" s="558"/>
      <c r="AC124" s="559"/>
      <c r="AD124" s="557"/>
      <c r="AE124" s="558"/>
      <c r="AF124" s="558"/>
      <c r="AG124" s="559"/>
      <c r="AH124" s="557"/>
      <c r="AI124" s="558"/>
      <c r="AJ124" s="558"/>
      <c r="AK124" s="559"/>
      <c r="AL124" s="523"/>
      <c r="AM124" s="524"/>
      <c r="AN124" s="524"/>
      <c r="AO124" s="525"/>
      <c r="AP124" s="523"/>
      <c r="AQ124" s="524"/>
      <c r="AR124" s="524"/>
      <c r="AS124" s="525"/>
      <c r="AT124" s="274"/>
      <c r="AU124" s="8"/>
    </row>
    <row r="125" spans="1:47" ht="25.5" hidden="1" customHeight="1">
      <c r="A125" s="563" t="s">
        <v>319</v>
      </c>
      <c r="B125" s="564"/>
      <c r="C125" s="564"/>
      <c r="D125" s="564"/>
      <c r="E125" s="564"/>
      <c r="F125" s="564"/>
      <c r="G125" s="564"/>
      <c r="H125" s="564"/>
      <c r="I125" s="565"/>
      <c r="J125" s="526"/>
      <c r="K125" s="527"/>
      <c r="L125" s="528"/>
      <c r="M125" s="537"/>
      <c r="N125" s="573"/>
      <c r="O125" s="538"/>
      <c r="P125" s="560">
        <f t="shared" si="1"/>
        <v>0</v>
      </c>
      <c r="Q125" s="561"/>
      <c r="R125" s="561"/>
      <c r="S125" s="561"/>
      <c r="T125" s="562"/>
      <c r="U125" s="532"/>
      <c r="V125" s="533"/>
      <c r="W125" s="533"/>
      <c r="X125" s="533"/>
      <c r="Y125" s="534"/>
      <c r="Z125" s="560"/>
      <c r="AA125" s="561"/>
      <c r="AB125" s="561"/>
      <c r="AC125" s="562"/>
      <c r="AD125" s="560"/>
      <c r="AE125" s="561"/>
      <c r="AF125" s="561"/>
      <c r="AG125" s="562"/>
      <c r="AH125" s="560"/>
      <c r="AI125" s="561"/>
      <c r="AJ125" s="561"/>
      <c r="AK125" s="562"/>
      <c r="AL125" s="526"/>
      <c r="AM125" s="527"/>
      <c r="AN125" s="527"/>
      <c r="AO125" s="528"/>
      <c r="AP125" s="526"/>
      <c r="AQ125" s="527"/>
      <c r="AR125" s="527"/>
      <c r="AS125" s="528"/>
      <c r="AT125" s="274"/>
      <c r="AU125" s="8"/>
    </row>
    <row r="126" spans="1:47" hidden="1">
      <c r="A126" s="574" t="s">
        <v>320</v>
      </c>
      <c r="B126" s="575"/>
      <c r="C126" s="575"/>
      <c r="D126" s="575"/>
      <c r="E126" s="575"/>
      <c r="F126" s="575"/>
      <c r="G126" s="575"/>
      <c r="H126" s="575"/>
      <c r="I126" s="576"/>
      <c r="J126" s="508"/>
      <c r="K126" s="509"/>
      <c r="L126" s="510"/>
      <c r="M126" s="554">
        <v>852</v>
      </c>
      <c r="N126" s="555"/>
      <c r="O126" s="556"/>
      <c r="P126" s="548">
        <f t="shared" si="1"/>
        <v>0</v>
      </c>
      <c r="Q126" s="549"/>
      <c r="R126" s="549"/>
      <c r="S126" s="549"/>
      <c r="T126" s="550"/>
      <c r="U126" s="577"/>
      <c r="V126" s="567"/>
      <c r="W126" s="567"/>
      <c r="X126" s="567"/>
      <c r="Y126" s="568"/>
      <c r="Z126" s="548"/>
      <c r="AA126" s="549"/>
      <c r="AB126" s="549"/>
      <c r="AC126" s="550"/>
      <c r="AD126" s="548"/>
      <c r="AE126" s="549"/>
      <c r="AF126" s="549"/>
      <c r="AG126" s="550"/>
      <c r="AH126" s="548"/>
      <c r="AI126" s="549"/>
      <c r="AJ126" s="549"/>
      <c r="AK126" s="550"/>
      <c r="AL126" s="508"/>
      <c r="AM126" s="509"/>
      <c r="AN126" s="509"/>
      <c r="AO126" s="510"/>
      <c r="AP126" s="508"/>
      <c r="AQ126" s="509"/>
      <c r="AR126" s="509"/>
      <c r="AS126" s="510"/>
      <c r="AT126" s="274"/>
      <c r="AU126" s="8"/>
    </row>
    <row r="127" spans="1:47" ht="12.75" hidden="1" customHeight="1">
      <c r="A127" s="574" t="s">
        <v>321</v>
      </c>
      <c r="B127" s="575"/>
      <c r="C127" s="575"/>
      <c r="D127" s="575"/>
      <c r="E127" s="575"/>
      <c r="F127" s="575"/>
      <c r="G127" s="575"/>
      <c r="H127" s="575"/>
      <c r="I127" s="576"/>
      <c r="J127" s="508"/>
      <c r="K127" s="509"/>
      <c r="L127" s="510"/>
      <c r="M127" s="554">
        <v>853</v>
      </c>
      <c r="N127" s="555"/>
      <c r="O127" s="556"/>
      <c r="P127" s="548">
        <f t="shared" si="1"/>
        <v>0</v>
      </c>
      <c r="Q127" s="549"/>
      <c r="R127" s="549"/>
      <c r="S127" s="549"/>
      <c r="T127" s="550"/>
      <c r="U127" s="577"/>
      <c r="V127" s="567"/>
      <c r="W127" s="567"/>
      <c r="X127" s="567"/>
      <c r="Y127" s="568"/>
      <c r="Z127" s="548"/>
      <c r="AA127" s="549"/>
      <c r="AB127" s="549"/>
      <c r="AC127" s="550"/>
      <c r="AD127" s="548"/>
      <c r="AE127" s="549"/>
      <c r="AF127" s="549"/>
      <c r="AG127" s="550"/>
      <c r="AH127" s="548"/>
      <c r="AI127" s="549"/>
      <c r="AJ127" s="549"/>
      <c r="AK127" s="550"/>
      <c r="AL127" s="508"/>
      <c r="AM127" s="509"/>
      <c r="AN127" s="509"/>
      <c r="AO127" s="510"/>
      <c r="AP127" s="508"/>
      <c r="AQ127" s="509"/>
      <c r="AR127" s="509"/>
      <c r="AS127" s="510"/>
      <c r="AT127" s="274"/>
      <c r="AU127" s="8"/>
    </row>
    <row r="128" spans="1:47" ht="25.5" hidden="1" customHeight="1">
      <c r="A128" s="574" t="s">
        <v>322</v>
      </c>
      <c r="B128" s="575"/>
      <c r="C128" s="575"/>
      <c r="D128" s="575"/>
      <c r="E128" s="575"/>
      <c r="F128" s="575"/>
      <c r="G128" s="575"/>
      <c r="H128" s="575"/>
      <c r="I128" s="576"/>
      <c r="J128" s="554">
        <v>260</v>
      </c>
      <c r="K128" s="555"/>
      <c r="L128" s="556"/>
      <c r="M128" s="508" t="s">
        <v>49</v>
      </c>
      <c r="N128" s="509"/>
      <c r="O128" s="510"/>
      <c r="P128" s="548">
        <f t="shared" si="1"/>
        <v>0</v>
      </c>
      <c r="Q128" s="549"/>
      <c r="R128" s="549"/>
      <c r="S128" s="549"/>
      <c r="T128" s="550"/>
      <c r="U128" s="548">
        <f>U129</f>
        <v>0</v>
      </c>
      <c r="V128" s="549"/>
      <c r="W128" s="549"/>
      <c r="X128" s="549"/>
      <c r="Y128" s="550"/>
      <c r="Z128" s="548">
        <f>Z129</f>
        <v>0</v>
      </c>
      <c r="AA128" s="549"/>
      <c r="AB128" s="549"/>
      <c r="AC128" s="550"/>
      <c r="AD128" s="548">
        <f>AD129</f>
        <v>0</v>
      </c>
      <c r="AE128" s="549"/>
      <c r="AF128" s="549"/>
      <c r="AG128" s="550"/>
      <c r="AH128" s="508">
        <f>AH129</f>
        <v>0</v>
      </c>
      <c r="AI128" s="509"/>
      <c r="AJ128" s="509"/>
      <c r="AK128" s="510"/>
      <c r="AL128" s="508">
        <f>AL129</f>
        <v>0</v>
      </c>
      <c r="AM128" s="509"/>
      <c r="AN128" s="509"/>
      <c r="AO128" s="510"/>
      <c r="AP128" s="508">
        <f>AP129</f>
        <v>0</v>
      </c>
      <c r="AQ128" s="509"/>
      <c r="AR128" s="509"/>
      <c r="AS128" s="510"/>
      <c r="AT128" s="274"/>
      <c r="AU128" s="8"/>
    </row>
    <row r="129" spans="1:47" hidden="1">
      <c r="A129" s="569" t="s">
        <v>316</v>
      </c>
      <c r="B129" s="570"/>
      <c r="C129" s="570"/>
      <c r="D129" s="570"/>
      <c r="E129" s="570"/>
      <c r="F129" s="570"/>
      <c r="G129" s="570"/>
      <c r="H129" s="570"/>
      <c r="I129" s="571"/>
      <c r="J129" s="523"/>
      <c r="K129" s="524"/>
      <c r="L129" s="525"/>
      <c r="M129" s="535">
        <v>244</v>
      </c>
      <c r="N129" s="572"/>
      <c r="O129" s="536"/>
      <c r="P129" s="557">
        <f t="shared" si="1"/>
        <v>0</v>
      </c>
      <c r="Q129" s="558"/>
      <c r="R129" s="558"/>
      <c r="S129" s="558"/>
      <c r="T129" s="559"/>
      <c r="U129" s="529"/>
      <c r="V129" s="530"/>
      <c r="W129" s="530"/>
      <c r="X129" s="530"/>
      <c r="Y129" s="531"/>
      <c r="Z129" s="557"/>
      <c r="AA129" s="558"/>
      <c r="AB129" s="558"/>
      <c r="AC129" s="559"/>
      <c r="AD129" s="557"/>
      <c r="AE129" s="558"/>
      <c r="AF129" s="558"/>
      <c r="AG129" s="559"/>
      <c r="AH129" s="557"/>
      <c r="AI129" s="558"/>
      <c r="AJ129" s="558"/>
      <c r="AK129" s="559"/>
      <c r="AL129" s="523"/>
      <c r="AM129" s="524"/>
      <c r="AN129" s="524"/>
      <c r="AO129" s="525"/>
      <c r="AP129" s="523"/>
      <c r="AQ129" s="524"/>
      <c r="AR129" s="524"/>
      <c r="AS129" s="525"/>
      <c r="AT129" s="274"/>
      <c r="AU129" s="8"/>
    </row>
    <row r="130" spans="1:47" ht="38.25" hidden="1" customHeight="1">
      <c r="A130" s="563" t="s">
        <v>323</v>
      </c>
      <c r="B130" s="564"/>
      <c r="C130" s="564"/>
      <c r="D130" s="564"/>
      <c r="E130" s="564"/>
      <c r="F130" s="564"/>
      <c r="G130" s="564"/>
      <c r="H130" s="564"/>
      <c r="I130" s="565"/>
      <c r="J130" s="526"/>
      <c r="K130" s="527"/>
      <c r="L130" s="528"/>
      <c r="M130" s="537"/>
      <c r="N130" s="573"/>
      <c r="O130" s="538"/>
      <c r="P130" s="560">
        <f t="shared" si="1"/>
        <v>0</v>
      </c>
      <c r="Q130" s="561"/>
      <c r="R130" s="561"/>
      <c r="S130" s="561"/>
      <c r="T130" s="562"/>
      <c r="U130" s="532"/>
      <c r="V130" s="533"/>
      <c r="W130" s="533"/>
      <c r="X130" s="533"/>
      <c r="Y130" s="534"/>
      <c r="Z130" s="560"/>
      <c r="AA130" s="561"/>
      <c r="AB130" s="561"/>
      <c r="AC130" s="562"/>
      <c r="AD130" s="560"/>
      <c r="AE130" s="561"/>
      <c r="AF130" s="561"/>
      <c r="AG130" s="562"/>
      <c r="AH130" s="560"/>
      <c r="AI130" s="561"/>
      <c r="AJ130" s="561"/>
      <c r="AK130" s="562"/>
      <c r="AL130" s="526"/>
      <c r="AM130" s="527"/>
      <c r="AN130" s="527"/>
      <c r="AO130" s="528"/>
      <c r="AP130" s="526"/>
      <c r="AQ130" s="527"/>
      <c r="AR130" s="527"/>
      <c r="AS130" s="528"/>
      <c r="AT130" s="274"/>
      <c r="AU130" s="8"/>
    </row>
    <row r="131" spans="1:47" s="10" customFormat="1" hidden="1">
      <c r="A131" s="551" t="s">
        <v>51</v>
      </c>
      <c r="B131" s="552"/>
      <c r="C131" s="552"/>
      <c r="D131" s="552"/>
      <c r="E131" s="552"/>
      <c r="F131" s="552"/>
      <c r="G131" s="552"/>
      <c r="H131" s="552"/>
      <c r="I131" s="553"/>
      <c r="J131" s="554">
        <v>500</v>
      </c>
      <c r="K131" s="555"/>
      <c r="L131" s="556"/>
      <c r="M131" s="508" t="s">
        <v>49</v>
      </c>
      <c r="N131" s="509"/>
      <c r="O131" s="510"/>
      <c r="P131" s="548">
        <f t="shared" si="1"/>
        <v>0</v>
      </c>
      <c r="Q131" s="549"/>
      <c r="R131" s="549"/>
      <c r="S131" s="549"/>
      <c r="T131" s="550"/>
      <c r="U131" s="591"/>
      <c r="V131" s="592"/>
      <c r="W131" s="592"/>
      <c r="X131" s="592"/>
      <c r="Y131" s="593"/>
      <c r="Z131" s="548"/>
      <c r="AA131" s="549"/>
      <c r="AB131" s="549"/>
      <c r="AC131" s="550"/>
      <c r="AD131" s="548"/>
      <c r="AE131" s="549"/>
      <c r="AF131" s="549"/>
      <c r="AG131" s="550"/>
      <c r="AH131" s="548"/>
      <c r="AI131" s="549"/>
      <c r="AJ131" s="549"/>
      <c r="AK131" s="550"/>
      <c r="AL131" s="588"/>
      <c r="AM131" s="589"/>
      <c r="AN131" s="589"/>
      <c r="AO131" s="590"/>
      <c r="AP131" s="588"/>
      <c r="AQ131" s="589"/>
      <c r="AR131" s="589"/>
      <c r="AS131" s="590"/>
      <c r="AT131" s="275"/>
      <c r="AU131" s="9"/>
    </row>
    <row r="132" spans="1:47" hidden="1">
      <c r="A132" s="551" t="s">
        <v>52</v>
      </c>
      <c r="B132" s="552"/>
      <c r="C132" s="552"/>
      <c r="D132" s="552"/>
      <c r="E132" s="552"/>
      <c r="F132" s="552"/>
      <c r="G132" s="552"/>
      <c r="H132" s="552"/>
      <c r="I132" s="553"/>
      <c r="J132" s="554">
        <v>600</v>
      </c>
      <c r="K132" s="555"/>
      <c r="L132" s="556"/>
      <c r="M132" s="508" t="s">
        <v>49</v>
      </c>
      <c r="N132" s="509"/>
      <c r="O132" s="510"/>
      <c r="P132" s="548">
        <f>SUM(U132:AS132)</f>
        <v>0</v>
      </c>
      <c r="Q132" s="549"/>
      <c r="R132" s="549"/>
      <c r="S132" s="549"/>
      <c r="T132" s="550"/>
      <c r="U132" s="548">
        <f>U131+U90-U105</f>
        <v>0</v>
      </c>
      <c r="V132" s="549"/>
      <c r="W132" s="549"/>
      <c r="X132" s="549"/>
      <c r="Y132" s="550"/>
      <c r="Z132" s="548">
        <f>Z131+Z90-Z105</f>
        <v>0</v>
      </c>
      <c r="AA132" s="549"/>
      <c r="AB132" s="549"/>
      <c r="AC132" s="550"/>
      <c r="AD132" s="548">
        <f>AD131+AD90-AD105</f>
        <v>0</v>
      </c>
      <c r="AE132" s="549"/>
      <c r="AF132" s="549"/>
      <c r="AG132" s="550"/>
      <c r="AH132" s="508">
        <f>AH131+AH90-AH105</f>
        <v>0</v>
      </c>
      <c r="AI132" s="509"/>
      <c r="AJ132" s="509"/>
      <c r="AK132" s="510"/>
      <c r="AL132" s="508">
        <f>AL131+AL90-AL105</f>
        <v>0</v>
      </c>
      <c r="AM132" s="509"/>
      <c r="AN132" s="509"/>
      <c r="AO132" s="510"/>
      <c r="AP132" s="508">
        <f>AP131+AP90-AP105</f>
        <v>0</v>
      </c>
      <c r="AQ132" s="509"/>
      <c r="AR132" s="509"/>
      <c r="AS132" s="510"/>
      <c r="AT132" s="274"/>
      <c r="AU132" s="8"/>
    </row>
    <row r="133" spans="1:47" ht="12.75" hidden="1" customHeight="1">
      <c r="A133" s="519" t="s">
        <v>23</v>
      </c>
      <c r="B133" s="519"/>
      <c r="C133" s="519"/>
      <c r="D133" s="519"/>
      <c r="E133" s="519"/>
      <c r="F133" s="519"/>
      <c r="G133" s="519"/>
      <c r="H133" s="519"/>
      <c r="I133" s="519"/>
      <c r="J133" s="587" t="s">
        <v>40</v>
      </c>
      <c r="K133" s="587"/>
      <c r="L133" s="587"/>
      <c r="M133" s="587" t="s">
        <v>41</v>
      </c>
      <c r="N133" s="587"/>
      <c r="O133" s="587"/>
      <c r="P133" s="586" t="s">
        <v>79</v>
      </c>
      <c r="Q133" s="586"/>
      <c r="R133" s="586"/>
      <c r="S133" s="586"/>
      <c r="T133" s="586"/>
      <c r="U133" s="586"/>
      <c r="V133" s="586"/>
      <c r="W133" s="586"/>
      <c r="X133" s="586"/>
      <c r="Y133" s="586"/>
      <c r="Z133" s="586"/>
      <c r="AA133" s="586"/>
      <c r="AB133" s="586"/>
      <c r="AC133" s="586"/>
      <c r="AD133" s="586"/>
      <c r="AE133" s="586"/>
      <c r="AF133" s="586"/>
      <c r="AG133" s="586"/>
      <c r="AH133" s="586"/>
      <c r="AI133" s="586"/>
      <c r="AJ133" s="586"/>
      <c r="AK133" s="586"/>
      <c r="AL133" s="586"/>
      <c r="AM133" s="586"/>
      <c r="AN133" s="586"/>
      <c r="AO133" s="586"/>
      <c r="AP133" s="586"/>
      <c r="AQ133" s="586"/>
      <c r="AR133" s="586"/>
      <c r="AS133" s="586"/>
    </row>
    <row r="134" spans="1:47" ht="12.75" hidden="1" customHeight="1">
      <c r="A134" s="519"/>
      <c r="B134" s="519"/>
      <c r="C134" s="519"/>
      <c r="D134" s="519"/>
      <c r="E134" s="519"/>
      <c r="F134" s="519"/>
      <c r="G134" s="519"/>
      <c r="H134" s="519"/>
      <c r="I134" s="519"/>
      <c r="J134" s="587"/>
      <c r="K134" s="587"/>
      <c r="L134" s="587"/>
      <c r="M134" s="587"/>
      <c r="N134" s="587"/>
      <c r="O134" s="587"/>
      <c r="P134" s="586" t="s">
        <v>42</v>
      </c>
      <c r="Q134" s="586"/>
      <c r="R134" s="586"/>
      <c r="S134" s="586"/>
      <c r="T134" s="586"/>
      <c r="U134" s="586" t="s">
        <v>28</v>
      </c>
      <c r="V134" s="586"/>
      <c r="W134" s="586"/>
      <c r="X134" s="586"/>
      <c r="Y134" s="586"/>
      <c r="Z134" s="586"/>
      <c r="AA134" s="586"/>
      <c r="AB134" s="586"/>
      <c r="AC134" s="586"/>
      <c r="AD134" s="586"/>
      <c r="AE134" s="586"/>
      <c r="AF134" s="586"/>
      <c r="AG134" s="586"/>
      <c r="AH134" s="586"/>
      <c r="AI134" s="586"/>
      <c r="AJ134" s="586"/>
      <c r="AK134" s="586"/>
      <c r="AL134" s="586"/>
      <c r="AM134" s="586"/>
      <c r="AN134" s="586"/>
      <c r="AO134" s="586"/>
      <c r="AP134" s="586"/>
      <c r="AQ134" s="586"/>
      <c r="AR134" s="586"/>
      <c r="AS134" s="586"/>
    </row>
    <row r="135" spans="1:47" ht="79.5" hidden="1" customHeight="1">
      <c r="A135" s="519"/>
      <c r="B135" s="519"/>
      <c r="C135" s="519"/>
      <c r="D135" s="519"/>
      <c r="E135" s="519"/>
      <c r="F135" s="519"/>
      <c r="G135" s="519"/>
      <c r="H135" s="519"/>
      <c r="I135" s="519"/>
      <c r="J135" s="587"/>
      <c r="K135" s="587"/>
      <c r="L135" s="587"/>
      <c r="M135" s="587"/>
      <c r="N135" s="587"/>
      <c r="O135" s="587"/>
      <c r="P135" s="586"/>
      <c r="Q135" s="586"/>
      <c r="R135" s="586"/>
      <c r="S135" s="586"/>
      <c r="T135" s="586"/>
      <c r="U135" s="587" t="s">
        <v>325</v>
      </c>
      <c r="V135" s="587"/>
      <c r="W135" s="587"/>
      <c r="X135" s="587"/>
      <c r="Y135" s="587"/>
      <c r="Z135" s="587" t="s">
        <v>43</v>
      </c>
      <c r="AA135" s="587"/>
      <c r="AB135" s="587"/>
      <c r="AC135" s="587"/>
      <c r="AD135" s="587" t="s">
        <v>44</v>
      </c>
      <c r="AE135" s="587"/>
      <c r="AF135" s="587"/>
      <c r="AG135" s="587"/>
      <c r="AH135" s="587" t="s">
        <v>45</v>
      </c>
      <c r="AI135" s="587"/>
      <c r="AJ135" s="587"/>
      <c r="AK135" s="587"/>
      <c r="AL135" s="587" t="s">
        <v>46</v>
      </c>
      <c r="AM135" s="587"/>
      <c r="AN135" s="587"/>
      <c r="AO135" s="587"/>
      <c r="AP135" s="587"/>
      <c r="AQ135" s="587"/>
      <c r="AR135" s="587"/>
      <c r="AS135" s="587"/>
    </row>
    <row r="136" spans="1:47" ht="32.25" hidden="1" customHeight="1">
      <c r="A136" s="519"/>
      <c r="B136" s="519"/>
      <c r="C136" s="519"/>
      <c r="D136" s="519"/>
      <c r="E136" s="519"/>
      <c r="F136" s="519"/>
      <c r="G136" s="519"/>
      <c r="H136" s="519"/>
      <c r="I136" s="519"/>
      <c r="J136" s="587"/>
      <c r="K136" s="587"/>
      <c r="L136" s="587"/>
      <c r="M136" s="587"/>
      <c r="N136" s="587"/>
      <c r="O136" s="587"/>
      <c r="P136" s="586"/>
      <c r="Q136" s="586"/>
      <c r="R136" s="586"/>
      <c r="S136" s="586"/>
      <c r="T136" s="586"/>
      <c r="U136" s="587"/>
      <c r="V136" s="587"/>
      <c r="W136" s="587"/>
      <c r="X136" s="587"/>
      <c r="Y136" s="587"/>
      <c r="Z136" s="587"/>
      <c r="AA136" s="587"/>
      <c r="AB136" s="587"/>
      <c r="AC136" s="587"/>
      <c r="AD136" s="587"/>
      <c r="AE136" s="587"/>
      <c r="AF136" s="587"/>
      <c r="AG136" s="587"/>
      <c r="AH136" s="587"/>
      <c r="AI136" s="587"/>
      <c r="AJ136" s="587"/>
      <c r="AK136" s="587"/>
      <c r="AL136" s="587" t="s">
        <v>42</v>
      </c>
      <c r="AM136" s="587"/>
      <c r="AN136" s="587"/>
      <c r="AO136" s="587"/>
      <c r="AP136" s="587" t="s">
        <v>47</v>
      </c>
      <c r="AQ136" s="587"/>
      <c r="AR136" s="587"/>
      <c r="AS136" s="587"/>
    </row>
    <row r="137" spans="1:47" ht="16.149999999999999" hidden="1" customHeight="1">
      <c r="A137" s="579">
        <v>1</v>
      </c>
      <c r="B137" s="580"/>
      <c r="C137" s="580"/>
      <c r="D137" s="580"/>
      <c r="E137" s="580"/>
      <c r="F137" s="580"/>
      <c r="G137" s="580"/>
      <c r="H137" s="580"/>
      <c r="I137" s="581"/>
      <c r="J137" s="579">
        <v>2</v>
      </c>
      <c r="K137" s="580"/>
      <c r="L137" s="580"/>
      <c r="M137" s="580">
        <v>3</v>
      </c>
      <c r="N137" s="580"/>
      <c r="O137" s="580"/>
      <c r="P137" s="580">
        <v>4</v>
      </c>
      <c r="Q137" s="580"/>
      <c r="R137" s="580"/>
      <c r="S137" s="580"/>
      <c r="T137" s="580"/>
      <c r="U137" s="580">
        <v>5</v>
      </c>
      <c r="V137" s="580"/>
      <c r="W137" s="580"/>
      <c r="X137" s="580"/>
      <c r="Y137" s="581"/>
      <c r="Z137" s="579">
        <v>6</v>
      </c>
      <c r="AA137" s="580"/>
      <c r="AB137" s="580"/>
      <c r="AC137" s="581"/>
      <c r="AD137" s="579">
        <v>7</v>
      </c>
      <c r="AE137" s="580"/>
      <c r="AF137" s="580"/>
      <c r="AG137" s="581"/>
      <c r="AH137" s="579">
        <v>8</v>
      </c>
      <c r="AI137" s="580"/>
      <c r="AJ137" s="580"/>
      <c r="AK137" s="581"/>
      <c r="AL137" s="579">
        <v>9</v>
      </c>
      <c r="AM137" s="580"/>
      <c r="AN137" s="580"/>
      <c r="AO137" s="581"/>
      <c r="AP137" s="579">
        <v>10</v>
      </c>
      <c r="AQ137" s="580"/>
      <c r="AR137" s="580"/>
      <c r="AS137" s="581"/>
    </row>
    <row r="138" spans="1:47" s="2" customFormat="1" ht="16.149999999999999" hidden="1" customHeight="1">
      <c r="A138" s="582">
        <v>2018</v>
      </c>
      <c r="B138" s="583"/>
      <c r="C138" s="583"/>
      <c r="D138" s="583"/>
      <c r="E138" s="583"/>
      <c r="F138" s="583"/>
      <c r="G138" s="583"/>
      <c r="H138" s="583"/>
      <c r="I138" s="583"/>
      <c r="J138" s="583"/>
      <c r="K138" s="583"/>
      <c r="L138" s="583"/>
      <c r="M138" s="583"/>
      <c r="N138" s="583"/>
      <c r="O138" s="583"/>
      <c r="P138" s="583"/>
      <c r="Q138" s="583"/>
      <c r="R138" s="583"/>
      <c r="S138" s="583"/>
      <c r="T138" s="583"/>
      <c r="U138" s="583"/>
      <c r="V138" s="583"/>
      <c r="W138" s="583"/>
      <c r="X138" s="583"/>
      <c r="Y138" s="583"/>
      <c r="Z138" s="583"/>
      <c r="AA138" s="583"/>
      <c r="AB138" s="583"/>
      <c r="AC138" s="583"/>
      <c r="AD138" s="583"/>
      <c r="AE138" s="583"/>
      <c r="AF138" s="583"/>
      <c r="AG138" s="583"/>
      <c r="AH138" s="583"/>
      <c r="AI138" s="583"/>
      <c r="AJ138" s="583"/>
      <c r="AK138" s="583"/>
      <c r="AL138" s="583"/>
      <c r="AM138" s="583"/>
      <c r="AN138" s="583"/>
      <c r="AO138" s="583"/>
      <c r="AP138" s="583"/>
      <c r="AQ138" s="583"/>
      <c r="AR138" s="583"/>
      <c r="AS138" s="584"/>
      <c r="AT138" s="273"/>
    </row>
    <row r="139" spans="1:47" hidden="1">
      <c r="A139" s="551" t="s">
        <v>48</v>
      </c>
      <c r="B139" s="552"/>
      <c r="C139" s="552"/>
      <c r="D139" s="552"/>
      <c r="E139" s="552"/>
      <c r="F139" s="552"/>
      <c r="G139" s="552"/>
      <c r="H139" s="552"/>
      <c r="I139" s="553"/>
      <c r="J139" s="513">
        <v>100</v>
      </c>
      <c r="K139" s="513"/>
      <c r="L139" s="513"/>
      <c r="M139" s="585" t="s">
        <v>49</v>
      </c>
      <c r="N139" s="585"/>
      <c r="O139" s="585"/>
      <c r="P139" s="578">
        <f>P140+P142+P146+P147+P148+P149+P150</f>
        <v>0</v>
      </c>
      <c r="Q139" s="578"/>
      <c r="R139" s="578"/>
      <c r="S139" s="578"/>
      <c r="T139" s="578"/>
      <c r="U139" s="578">
        <f>U142</f>
        <v>0</v>
      </c>
      <c r="V139" s="578"/>
      <c r="W139" s="578"/>
      <c r="X139" s="578"/>
      <c r="Y139" s="578"/>
      <c r="Z139" s="578">
        <f>Z148</f>
        <v>0</v>
      </c>
      <c r="AA139" s="578"/>
      <c r="AB139" s="578"/>
      <c r="AC139" s="578"/>
      <c r="AD139" s="578">
        <f>AD148</f>
        <v>0</v>
      </c>
      <c r="AE139" s="578"/>
      <c r="AF139" s="578"/>
      <c r="AG139" s="578"/>
      <c r="AH139" s="501">
        <f>AH142</f>
        <v>0</v>
      </c>
      <c r="AI139" s="501"/>
      <c r="AJ139" s="501"/>
      <c r="AK139" s="501"/>
      <c r="AL139" s="501">
        <f>AL142+AL146+AL147+AL149</f>
        <v>0</v>
      </c>
      <c r="AM139" s="501"/>
      <c r="AN139" s="501"/>
      <c r="AO139" s="501"/>
      <c r="AP139" s="501">
        <f>AP142+AP149</f>
        <v>0</v>
      </c>
      <c r="AQ139" s="501"/>
      <c r="AR139" s="501"/>
      <c r="AS139" s="501"/>
      <c r="AT139" s="274"/>
      <c r="AU139" s="8"/>
    </row>
    <row r="140" spans="1:47" hidden="1">
      <c r="A140" s="569" t="s">
        <v>287</v>
      </c>
      <c r="B140" s="570"/>
      <c r="C140" s="570"/>
      <c r="D140" s="570"/>
      <c r="E140" s="570"/>
      <c r="F140" s="570"/>
      <c r="G140" s="570"/>
      <c r="H140" s="570"/>
      <c r="I140" s="571"/>
      <c r="J140" s="513">
        <v>110</v>
      </c>
      <c r="K140" s="513"/>
      <c r="L140" s="513"/>
      <c r="M140" s="513">
        <v>120</v>
      </c>
      <c r="N140" s="513"/>
      <c r="O140" s="513"/>
      <c r="P140" s="578">
        <f>AL140</f>
        <v>0</v>
      </c>
      <c r="Q140" s="578"/>
      <c r="R140" s="578"/>
      <c r="S140" s="578"/>
      <c r="T140" s="578"/>
      <c r="U140" s="578" t="s">
        <v>49</v>
      </c>
      <c r="V140" s="578"/>
      <c r="W140" s="578"/>
      <c r="X140" s="578"/>
      <c r="Y140" s="578"/>
      <c r="Z140" s="578" t="s">
        <v>49</v>
      </c>
      <c r="AA140" s="578"/>
      <c r="AB140" s="578"/>
      <c r="AC140" s="578"/>
      <c r="AD140" s="578" t="s">
        <v>49</v>
      </c>
      <c r="AE140" s="578"/>
      <c r="AF140" s="578"/>
      <c r="AG140" s="578"/>
      <c r="AH140" s="501" t="s">
        <v>49</v>
      </c>
      <c r="AI140" s="501"/>
      <c r="AJ140" s="501"/>
      <c r="AK140" s="501"/>
      <c r="AL140" s="501"/>
      <c r="AM140" s="501"/>
      <c r="AN140" s="501"/>
      <c r="AO140" s="501"/>
      <c r="AP140" s="501" t="s">
        <v>49</v>
      </c>
      <c r="AQ140" s="501"/>
      <c r="AR140" s="501"/>
      <c r="AS140" s="501"/>
      <c r="AT140" s="274"/>
      <c r="AU140" s="8"/>
    </row>
    <row r="141" spans="1:47" ht="12.75" hidden="1" customHeight="1">
      <c r="A141" s="563" t="s">
        <v>288</v>
      </c>
      <c r="B141" s="564"/>
      <c r="C141" s="564"/>
      <c r="D141" s="564"/>
      <c r="E141" s="564"/>
      <c r="F141" s="564"/>
      <c r="G141" s="564"/>
      <c r="H141" s="564"/>
      <c r="I141" s="565"/>
      <c r="J141" s="513"/>
      <c r="K141" s="513"/>
      <c r="L141" s="513"/>
      <c r="M141" s="513"/>
      <c r="N141" s="513"/>
      <c r="O141" s="513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01"/>
      <c r="AI141" s="501"/>
      <c r="AJ141" s="501"/>
      <c r="AK141" s="501"/>
      <c r="AL141" s="501"/>
      <c r="AM141" s="501"/>
      <c r="AN141" s="501"/>
      <c r="AO141" s="501"/>
      <c r="AP141" s="501"/>
      <c r="AQ141" s="501"/>
      <c r="AR141" s="501"/>
      <c r="AS141" s="501"/>
      <c r="AT141" s="274"/>
      <c r="AU141" s="8"/>
    </row>
    <row r="142" spans="1:47" ht="12.75" hidden="1" customHeight="1">
      <c r="A142" s="574" t="s">
        <v>289</v>
      </c>
      <c r="B142" s="575"/>
      <c r="C142" s="575"/>
      <c r="D142" s="575"/>
      <c r="E142" s="575"/>
      <c r="F142" s="575"/>
      <c r="G142" s="575"/>
      <c r="H142" s="575"/>
      <c r="I142" s="576"/>
      <c r="J142" s="513">
        <v>120</v>
      </c>
      <c r="K142" s="513"/>
      <c r="L142" s="513"/>
      <c r="M142" s="513">
        <v>130</v>
      </c>
      <c r="N142" s="513"/>
      <c r="O142" s="513"/>
      <c r="P142" s="578">
        <f>P143+P145</f>
        <v>0</v>
      </c>
      <c r="Q142" s="578"/>
      <c r="R142" s="578"/>
      <c r="S142" s="578"/>
      <c r="T142" s="578"/>
      <c r="U142" s="578">
        <f>U143+U145</f>
        <v>0</v>
      </c>
      <c r="V142" s="578"/>
      <c r="W142" s="578"/>
      <c r="X142" s="578"/>
      <c r="Y142" s="578"/>
      <c r="Z142" s="578" t="s">
        <v>49</v>
      </c>
      <c r="AA142" s="578"/>
      <c r="AB142" s="578"/>
      <c r="AC142" s="578"/>
      <c r="AD142" s="578" t="s">
        <v>49</v>
      </c>
      <c r="AE142" s="578"/>
      <c r="AF142" s="578"/>
      <c r="AG142" s="578"/>
      <c r="AH142" s="501">
        <f>AH143+AH145</f>
        <v>0</v>
      </c>
      <c r="AI142" s="501"/>
      <c r="AJ142" s="501"/>
      <c r="AK142" s="501"/>
      <c r="AL142" s="501">
        <f>AL143+AL145</f>
        <v>0</v>
      </c>
      <c r="AM142" s="501"/>
      <c r="AN142" s="501"/>
      <c r="AO142" s="501"/>
      <c r="AP142" s="501">
        <f t="shared" ref="AP142" si="2">AP143+AP145</f>
        <v>0</v>
      </c>
      <c r="AQ142" s="501"/>
      <c r="AR142" s="501"/>
      <c r="AS142" s="501"/>
      <c r="AT142" s="274"/>
      <c r="AU142" s="8"/>
    </row>
    <row r="143" spans="1:47" hidden="1">
      <c r="A143" s="569" t="s">
        <v>290</v>
      </c>
      <c r="B143" s="570"/>
      <c r="C143" s="570"/>
      <c r="D143" s="570"/>
      <c r="E143" s="570"/>
      <c r="F143" s="570"/>
      <c r="G143" s="570"/>
      <c r="H143" s="570"/>
      <c r="I143" s="571"/>
      <c r="J143" s="501"/>
      <c r="K143" s="501"/>
      <c r="L143" s="501"/>
      <c r="M143" s="513">
        <v>130</v>
      </c>
      <c r="N143" s="513"/>
      <c r="O143" s="513"/>
      <c r="P143" s="578">
        <f>U143+AH143+AL143+AP143</f>
        <v>0</v>
      </c>
      <c r="Q143" s="578"/>
      <c r="R143" s="578"/>
      <c r="S143" s="578"/>
      <c r="T143" s="578"/>
      <c r="U143" s="578"/>
      <c r="V143" s="578"/>
      <c r="W143" s="578"/>
      <c r="X143" s="578"/>
      <c r="Y143" s="578"/>
      <c r="Z143" s="578" t="s">
        <v>49</v>
      </c>
      <c r="AA143" s="578"/>
      <c r="AB143" s="578"/>
      <c r="AC143" s="578"/>
      <c r="AD143" s="578" t="s">
        <v>49</v>
      </c>
      <c r="AE143" s="578"/>
      <c r="AF143" s="578"/>
      <c r="AG143" s="578"/>
      <c r="AH143" s="578"/>
      <c r="AI143" s="578"/>
      <c r="AJ143" s="578"/>
      <c r="AK143" s="578"/>
      <c r="AL143" s="501"/>
      <c r="AM143" s="501"/>
      <c r="AN143" s="501"/>
      <c r="AO143" s="501"/>
      <c r="AP143" s="501"/>
      <c r="AQ143" s="501"/>
      <c r="AR143" s="501"/>
      <c r="AS143" s="501"/>
      <c r="AT143" s="274"/>
      <c r="AU143" s="8"/>
    </row>
    <row r="144" spans="1:47" ht="12.75" hidden="1" customHeight="1">
      <c r="A144" s="563" t="s">
        <v>291</v>
      </c>
      <c r="B144" s="564"/>
      <c r="C144" s="564"/>
      <c r="D144" s="564"/>
      <c r="E144" s="564"/>
      <c r="F144" s="564"/>
      <c r="G144" s="564"/>
      <c r="H144" s="564"/>
      <c r="I144" s="565"/>
      <c r="J144" s="501"/>
      <c r="K144" s="501"/>
      <c r="L144" s="501"/>
      <c r="M144" s="513"/>
      <c r="N144" s="513"/>
      <c r="O144" s="513"/>
      <c r="P144" s="578"/>
      <c r="Q144" s="578"/>
      <c r="R144" s="578"/>
      <c r="S144" s="578"/>
      <c r="T144" s="578"/>
      <c r="U144" s="578"/>
      <c r="V144" s="578"/>
      <c r="W144" s="578"/>
      <c r="X144" s="578"/>
      <c r="Y144" s="578"/>
      <c r="Z144" s="578"/>
      <c r="AA144" s="578"/>
      <c r="AB144" s="578"/>
      <c r="AC144" s="578"/>
      <c r="AD144" s="578"/>
      <c r="AE144" s="578"/>
      <c r="AF144" s="578"/>
      <c r="AG144" s="578"/>
      <c r="AH144" s="578"/>
      <c r="AI144" s="578"/>
      <c r="AJ144" s="578"/>
      <c r="AK144" s="578"/>
      <c r="AL144" s="501"/>
      <c r="AM144" s="501"/>
      <c r="AN144" s="501"/>
      <c r="AO144" s="501"/>
      <c r="AP144" s="501"/>
      <c r="AQ144" s="501"/>
      <c r="AR144" s="501"/>
      <c r="AS144" s="501"/>
      <c r="AT144" s="274"/>
      <c r="AU144" s="8"/>
    </row>
    <row r="145" spans="1:47" ht="12.75" hidden="1" customHeight="1">
      <c r="A145" s="574" t="s">
        <v>292</v>
      </c>
      <c r="B145" s="575"/>
      <c r="C145" s="575"/>
      <c r="D145" s="575"/>
      <c r="E145" s="575"/>
      <c r="F145" s="575"/>
      <c r="G145" s="575"/>
      <c r="H145" s="575"/>
      <c r="I145" s="576"/>
      <c r="J145" s="501"/>
      <c r="K145" s="501"/>
      <c r="L145" s="501"/>
      <c r="M145" s="513">
        <v>130</v>
      </c>
      <c r="N145" s="513"/>
      <c r="O145" s="513"/>
      <c r="P145" s="578">
        <f>U145+AH145+AL145+AP145</f>
        <v>0</v>
      </c>
      <c r="Q145" s="578"/>
      <c r="R145" s="578"/>
      <c r="S145" s="578"/>
      <c r="T145" s="578"/>
      <c r="U145" s="515"/>
      <c r="V145" s="515"/>
      <c r="W145" s="515"/>
      <c r="X145" s="515"/>
      <c r="Y145" s="515"/>
      <c r="Z145" s="578" t="s">
        <v>49</v>
      </c>
      <c r="AA145" s="578"/>
      <c r="AB145" s="578"/>
      <c r="AC145" s="578"/>
      <c r="AD145" s="578" t="s">
        <v>49</v>
      </c>
      <c r="AE145" s="578"/>
      <c r="AF145" s="578"/>
      <c r="AG145" s="578"/>
      <c r="AH145" s="578"/>
      <c r="AI145" s="578"/>
      <c r="AJ145" s="578"/>
      <c r="AK145" s="578"/>
      <c r="AL145" s="501"/>
      <c r="AM145" s="501"/>
      <c r="AN145" s="501"/>
      <c r="AO145" s="501"/>
      <c r="AP145" s="501"/>
      <c r="AQ145" s="501"/>
      <c r="AR145" s="501"/>
      <c r="AS145" s="501"/>
      <c r="AT145" s="274"/>
      <c r="AU145" s="8"/>
    </row>
    <row r="146" spans="1:47" ht="25.5" hidden="1" customHeight="1">
      <c r="A146" s="574" t="s">
        <v>293</v>
      </c>
      <c r="B146" s="575"/>
      <c r="C146" s="575"/>
      <c r="D146" s="575"/>
      <c r="E146" s="575"/>
      <c r="F146" s="575"/>
      <c r="G146" s="575"/>
      <c r="H146" s="575"/>
      <c r="I146" s="576"/>
      <c r="J146" s="513">
        <v>130</v>
      </c>
      <c r="K146" s="513"/>
      <c r="L146" s="513"/>
      <c r="M146" s="513">
        <v>140</v>
      </c>
      <c r="N146" s="513"/>
      <c r="O146" s="513"/>
      <c r="P146" s="578">
        <f>AL146</f>
        <v>0</v>
      </c>
      <c r="Q146" s="578"/>
      <c r="R146" s="578"/>
      <c r="S146" s="578"/>
      <c r="T146" s="578"/>
      <c r="U146" s="578" t="s">
        <v>49</v>
      </c>
      <c r="V146" s="578"/>
      <c r="W146" s="578"/>
      <c r="X146" s="578"/>
      <c r="Y146" s="578"/>
      <c r="Z146" s="578" t="s">
        <v>49</v>
      </c>
      <c r="AA146" s="578"/>
      <c r="AB146" s="578"/>
      <c r="AC146" s="578"/>
      <c r="AD146" s="578" t="s">
        <v>49</v>
      </c>
      <c r="AE146" s="578"/>
      <c r="AF146" s="578"/>
      <c r="AG146" s="578"/>
      <c r="AH146" s="501" t="s">
        <v>49</v>
      </c>
      <c r="AI146" s="501"/>
      <c r="AJ146" s="501"/>
      <c r="AK146" s="501"/>
      <c r="AL146" s="501"/>
      <c r="AM146" s="501"/>
      <c r="AN146" s="501"/>
      <c r="AO146" s="501"/>
      <c r="AP146" s="501" t="s">
        <v>49</v>
      </c>
      <c r="AQ146" s="501"/>
      <c r="AR146" s="501"/>
      <c r="AS146" s="501"/>
      <c r="AT146" s="274"/>
      <c r="AU146" s="8"/>
    </row>
    <row r="147" spans="1:47" ht="51" hidden="1" customHeight="1">
      <c r="A147" s="574" t="s">
        <v>294</v>
      </c>
      <c r="B147" s="575"/>
      <c r="C147" s="575"/>
      <c r="D147" s="575"/>
      <c r="E147" s="575"/>
      <c r="F147" s="575"/>
      <c r="G147" s="575"/>
      <c r="H147" s="575"/>
      <c r="I147" s="576"/>
      <c r="J147" s="513">
        <v>140</v>
      </c>
      <c r="K147" s="513"/>
      <c r="L147" s="513"/>
      <c r="M147" s="513">
        <v>150</v>
      </c>
      <c r="N147" s="513"/>
      <c r="O147" s="513"/>
      <c r="P147" s="578">
        <f>AL147</f>
        <v>0</v>
      </c>
      <c r="Q147" s="578"/>
      <c r="R147" s="578"/>
      <c r="S147" s="578"/>
      <c r="T147" s="578"/>
      <c r="U147" s="578" t="s">
        <v>49</v>
      </c>
      <c r="V147" s="578"/>
      <c r="W147" s="578"/>
      <c r="X147" s="578"/>
      <c r="Y147" s="578"/>
      <c r="Z147" s="578" t="s">
        <v>49</v>
      </c>
      <c r="AA147" s="578"/>
      <c r="AB147" s="578"/>
      <c r="AC147" s="578"/>
      <c r="AD147" s="578" t="s">
        <v>49</v>
      </c>
      <c r="AE147" s="578"/>
      <c r="AF147" s="578"/>
      <c r="AG147" s="578"/>
      <c r="AH147" s="501" t="s">
        <v>49</v>
      </c>
      <c r="AI147" s="501"/>
      <c r="AJ147" s="501"/>
      <c r="AK147" s="501"/>
      <c r="AL147" s="501"/>
      <c r="AM147" s="501"/>
      <c r="AN147" s="501"/>
      <c r="AO147" s="501"/>
      <c r="AP147" s="501" t="s">
        <v>49</v>
      </c>
      <c r="AQ147" s="501"/>
      <c r="AR147" s="501"/>
      <c r="AS147" s="501"/>
      <c r="AT147" s="274"/>
      <c r="AU147" s="8"/>
    </row>
    <row r="148" spans="1:47" hidden="1">
      <c r="A148" s="574" t="s">
        <v>295</v>
      </c>
      <c r="B148" s="575"/>
      <c r="C148" s="575"/>
      <c r="D148" s="575"/>
      <c r="E148" s="575"/>
      <c r="F148" s="575"/>
      <c r="G148" s="575"/>
      <c r="H148" s="575"/>
      <c r="I148" s="576"/>
      <c r="J148" s="513">
        <v>150</v>
      </c>
      <c r="K148" s="513"/>
      <c r="L148" s="513"/>
      <c r="M148" s="554">
        <v>180</v>
      </c>
      <c r="N148" s="555"/>
      <c r="O148" s="556"/>
      <c r="P148" s="548">
        <f>AD148+Z148</f>
        <v>0</v>
      </c>
      <c r="Q148" s="549"/>
      <c r="R148" s="549"/>
      <c r="S148" s="549"/>
      <c r="T148" s="550"/>
      <c r="U148" s="548" t="s">
        <v>49</v>
      </c>
      <c r="V148" s="549"/>
      <c r="W148" s="549"/>
      <c r="X148" s="549"/>
      <c r="Y148" s="550"/>
      <c r="Z148" s="548"/>
      <c r="AA148" s="549"/>
      <c r="AB148" s="549"/>
      <c r="AC148" s="550"/>
      <c r="AD148" s="548"/>
      <c r="AE148" s="549"/>
      <c r="AF148" s="549"/>
      <c r="AG148" s="550"/>
      <c r="AH148" s="508" t="s">
        <v>49</v>
      </c>
      <c r="AI148" s="509"/>
      <c r="AJ148" s="509"/>
      <c r="AK148" s="510"/>
      <c r="AL148" s="508" t="s">
        <v>49</v>
      </c>
      <c r="AM148" s="509"/>
      <c r="AN148" s="509"/>
      <c r="AO148" s="510"/>
      <c r="AP148" s="508" t="s">
        <v>49</v>
      </c>
      <c r="AQ148" s="509"/>
      <c r="AR148" s="509"/>
      <c r="AS148" s="510"/>
      <c r="AT148" s="274"/>
      <c r="AU148" s="8"/>
    </row>
    <row r="149" spans="1:47" hidden="1">
      <c r="A149" s="574" t="s">
        <v>296</v>
      </c>
      <c r="B149" s="575"/>
      <c r="C149" s="575"/>
      <c r="D149" s="575"/>
      <c r="E149" s="575"/>
      <c r="F149" s="575"/>
      <c r="G149" s="575"/>
      <c r="H149" s="575"/>
      <c r="I149" s="576"/>
      <c r="J149" s="513">
        <v>160</v>
      </c>
      <c r="K149" s="513"/>
      <c r="L149" s="513"/>
      <c r="M149" s="554">
        <v>180</v>
      </c>
      <c r="N149" s="555"/>
      <c r="O149" s="556"/>
      <c r="P149" s="548">
        <f>AL149+AP149</f>
        <v>0</v>
      </c>
      <c r="Q149" s="549"/>
      <c r="R149" s="549"/>
      <c r="S149" s="549"/>
      <c r="T149" s="550"/>
      <c r="U149" s="548" t="s">
        <v>49</v>
      </c>
      <c r="V149" s="549"/>
      <c r="W149" s="549"/>
      <c r="X149" s="549"/>
      <c r="Y149" s="550"/>
      <c r="Z149" s="548" t="s">
        <v>49</v>
      </c>
      <c r="AA149" s="549"/>
      <c r="AB149" s="549"/>
      <c r="AC149" s="550"/>
      <c r="AD149" s="548" t="s">
        <v>49</v>
      </c>
      <c r="AE149" s="549"/>
      <c r="AF149" s="549"/>
      <c r="AG149" s="550"/>
      <c r="AH149" s="508" t="s">
        <v>49</v>
      </c>
      <c r="AI149" s="509"/>
      <c r="AJ149" s="509"/>
      <c r="AK149" s="510"/>
      <c r="AL149" s="508"/>
      <c r="AM149" s="509"/>
      <c r="AN149" s="509"/>
      <c r="AO149" s="510"/>
      <c r="AP149" s="508"/>
      <c r="AQ149" s="509"/>
      <c r="AR149" s="509"/>
      <c r="AS149" s="510"/>
      <c r="AT149" s="274"/>
      <c r="AU149" s="8"/>
    </row>
    <row r="150" spans="1:47" hidden="1">
      <c r="A150" s="574" t="s">
        <v>297</v>
      </c>
      <c r="B150" s="575"/>
      <c r="C150" s="575"/>
      <c r="D150" s="575"/>
      <c r="E150" s="575"/>
      <c r="F150" s="575"/>
      <c r="G150" s="575"/>
      <c r="H150" s="575"/>
      <c r="I150" s="576"/>
      <c r="J150" s="513">
        <v>180</v>
      </c>
      <c r="K150" s="513"/>
      <c r="L150" s="513"/>
      <c r="M150" s="508" t="s">
        <v>49</v>
      </c>
      <c r="N150" s="509"/>
      <c r="O150" s="510"/>
      <c r="P150" s="548">
        <f>P151+P153</f>
        <v>0</v>
      </c>
      <c r="Q150" s="549"/>
      <c r="R150" s="549"/>
      <c r="S150" s="549"/>
      <c r="T150" s="550"/>
      <c r="U150" s="548" t="s">
        <v>49</v>
      </c>
      <c r="V150" s="549"/>
      <c r="W150" s="549"/>
      <c r="X150" s="549"/>
      <c r="Y150" s="550"/>
      <c r="Z150" s="548" t="s">
        <v>49</v>
      </c>
      <c r="AA150" s="549"/>
      <c r="AB150" s="549"/>
      <c r="AC150" s="550"/>
      <c r="AD150" s="548" t="s">
        <v>49</v>
      </c>
      <c r="AE150" s="549"/>
      <c r="AF150" s="549"/>
      <c r="AG150" s="550"/>
      <c r="AH150" s="508" t="s">
        <v>49</v>
      </c>
      <c r="AI150" s="509"/>
      <c r="AJ150" s="509"/>
      <c r="AK150" s="510"/>
      <c r="AL150" s="508">
        <f>AL151+AL153</f>
        <v>0</v>
      </c>
      <c r="AM150" s="509"/>
      <c r="AN150" s="509"/>
      <c r="AO150" s="510"/>
      <c r="AP150" s="508" t="s">
        <v>49</v>
      </c>
      <c r="AQ150" s="509"/>
      <c r="AR150" s="509"/>
      <c r="AS150" s="510"/>
      <c r="AT150" s="274"/>
      <c r="AU150" s="8"/>
    </row>
    <row r="151" spans="1:47" hidden="1">
      <c r="A151" s="569" t="s">
        <v>298</v>
      </c>
      <c r="B151" s="570"/>
      <c r="C151" s="570"/>
      <c r="D151" s="570"/>
      <c r="E151" s="570"/>
      <c r="F151" s="570"/>
      <c r="G151" s="570"/>
      <c r="H151" s="570"/>
      <c r="I151" s="571"/>
      <c r="J151" s="523"/>
      <c r="K151" s="524"/>
      <c r="L151" s="525"/>
      <c r="M151" s="535">
        <v>410</v>
      </c>
      <c r="N151" s="572"/>
      <c r="O151" s="536"/>
      <c r="P151" s="557">
        <f>AL151</f>
        <v>0</v>
      </c>
      <c r="Q151" s="558"/>
      <c r="R151" s="558"/>
      <c r="S151" s="558"/>
      <c r="T151" s="559"/>
      <c r="U151" s="557" t="s">
        <v>49</v>
      </c>
      <c r="V151" s="558"/>
      <c r="W151" s="558"/>
      <c r="X151" s="558"/>
      <c r="Y151" s="559"/>
      <c r="Z151" s="557" t="s">
        <v>49</v>
      </c>
      <c r="AA151" s="558"/>
      <c r="AB151" s="558"/>
      <c r="AC151" s="559"/>
      <c r="AD151" s="557" t="s">
        <v>49</v>
      </c>
      <c r="AE151" s="558"/>
      <c r="AF151" s="558"/>
      <c r="AG151" s="559"/>
      <c r="AH151" s="523" t="s">
        <v>49</v>
      </c>
      <c r="AI151" s="524"/>
      <c r="AJ151" s="524"/>
      <c r="AK151" s="525"/>
      <c r="AL151" s="523"/>
      <c r="AM151" s="524"/>
      <c r="AN151" s="524"/>
      <c r="AO151" s="525"/>
      <c r="AP151" s="523" t="s">
        <v>49</v>
      </c>
      <c r="AQ151" s="524"/>
      <c r="AR151" s="524"/>
      <c r="AS151" s="525"/>
      <c r="AT151" s="274"/>
      <c r="AU151" s="8"/>
    </row>
    <row r="152" spans="1:47" ht="12.75" hidden="1" customHeight="1">
      <c r="A152" s="563" t="s">
        <v>299</v>
      </c>
      <c r="B152" s="564"/>
      <c r="C152" s="564"/>
      <c r="D152" s="564"/>
      <c r="E152" s="564"/>
      <c r="F152" s="564"/>
      <c r="G152" s="564"/>
      <c r="H152" s="564"/>
      <c r="I152" s="565"/>
      <c r="J152" s="526"/>
      <c r="K152" s="527"/>
      <c r="L152" s="528"/>
      <c r="M152" s="537"/>
      <c r="N152" s="573"/>
      <c r="O152" s="538"/>
      <c r="P152" s="560"/>
      <c r="Q152" s="561"/>
      <c r="R152" s="561"/>
      <c r="S152" s="561"/>
      <c r="T152" s="562"/>
      <c r="U152" s="560"/>
      <c r="V152" s="561"/>
      <c r="W152" s="561"/>
      <c r="X152" s="561"/>
      <c r="Y152" s="562"/>
      <c r="Z152" s="560"/>
      <c r="AA152" s="561"/>
      <c r="AB152" s="561"/>
      <c r="AC152" s="562"/>
      <c r="AD152" s="560"/>
      <c r="AE152" s="561"/>
      <c r="AF152" s="561"/>
      <c r="AG152" s="562"/>
      <c r="AH152" s="526"/>
      <c r="AI152" s="527"/>
      <c r="AJ152" s="527"/>
      <c r="AK152" s="528"/>
      <c r="AL152" s="526"/>
      <c r="AM152" s="527"/>
      <c r="AN152" s="527"/>
      <c r="AO152" s="528"/>
      <c r="AP152" s="526"/>
      <c r="AQ152" s="527"/>
      <c r="AR152" s="527"/>
      <c r="AS152" s="528"/>
      <c r="AT152" s="274"/>
      <c r="AU152" s="8"/>
    </row>
    <row r="153" spans="1:47" hidden="1">
      <c r="A153" s="574" t="s">
        <v>300</v>
      </c>
      <c r="B153" s="575"/>
      <c r="C153" s="575"/>
      <c r="D153" s="575"/>
      <c r="E153" s="575"/>
      <c r="F153" s="575"/>
      <c r="G153" s="575"/>
      <c r="H153" s="575"/>
      <c r="I153" s="576"/>
      <c r="J153" s="508"/>
      <c r="K153" s="509"/>
      <c r="L153" s="510"/>
      <c r="M153" s="554">
        <v>440</v>
      </c>
      <c r="N153" s="555"/>
      <c r="O153" s="556"/>
      <c r="P153" s="548">
        <f>AL153</f>
        <v>0</v>
      </c>
      <c r="Q153" s="549"/>
      <c r="R153" s="549"/>
      <c r="S153" s="549"/>
      <c r="T153" s="550"/>
      <c r="U153" s="548" t="s">
        <v>49</v>
      </c>
      <c r="V153" s="549"/>
      <c r="W153" s="549"/>
      <c r="X153" s="549"/>
      <c r="Y153" s="550"/>
      <c r="Z153" s="548" t="s">
        <v>49</v>
      </c>
      <c r="AA153" s="549"/>
      <c r="AB153" s="549"/>
      <c r="AC153" s="550"/>
      <c r="AD153" s="548" t="s">
        <v>49</v>
      </c>
      <c r="AE153" s="549"/>
      <c r="AF153" s="549"/>
      <c r="AG153" s="550"/>
      <c r="AH153" s="508" t="s">
        <v>49</v>
      </c>
      <c r="AI153" s="509"/>
      <c r="AJ153" s="509"/>
      <c r="AK153" s="510"/>
      <c r="AL153" s="508"/>
      <c r="AM153" s="509"/>
      <c r="AN153" s="509"/>
      <c r="AO153" s="510"/>
      <c r="AP153" s="508" t="s">
        <v>49</v>
      </c>
      <c r="AQ153" s="509"/>
      <c r="AR153" s="509"/>
      <c r="AS153" s="510"/>
      <c r="AT153" s="274"/>
      <c r="AU153" s="8"/>
    </row>
    <row r="154" spans="1:47" hidden="1">
      <c r="A154" s="551" t="s">
        <v>50</v>
      </c>
      <c r="B154" s="552"/>
      <c r="C154" s="552"/>
      <c r="D154" s="552"/>
      <c r="E154" s="552"/>
      <c r="F154" s="552"/>
      <c r="G154" s="552"/>
      <c r="H154" s="552"/>
      <c r="I154" s="553"/>
      <c r="J154" s="554">
        <v>200</v>
      </c>
      <c r="K154" s="555"/>
      <c r="L154" s="556"/>
      <c r="M154" s="508" t="s">
        <v>49</v>
      </c>
      <c r="N154" s="509"/>
      <c r="O154" s="510"/>
      <c r="P154" s="548">
        <f>SUM(U154:AS154)</f>
        <v>0</v>
      </c>
      <c r="Q154" s="549"/>
      <c r="R154" s="549"/>
      <c r="S154" s="549"/>
      <c r="T154" s="550"/>
      <c r="U154" s="548">
        <f>U155+U164+U169+U172+U177</f>
        <v>0</v>
      </c>
      <c r="V154" s="549"/>
      <c r="W154" s="549"/>
      <c r="X154" s="549"/>
      <c r="Y154" s="550"/>
      <c r="Z154" s="548">
        <f>Z155+Z164+Z169+Z172+Z177</f>
        <v>0</v>
      </c>
      <c r="AA154" s="549"/>
      <c r="AB154" s="549"/>
      <c r="AC154" s="550"/>
      <c r="AD154" s="548">
        <f>AD155+AD164+AD169+AD172+AD177</f>
        <v>0</v>
      </c>
      <c r="AE154" s="549"/>
      <c r="AF154" s="549"/>
      <c r="AG154" s="550"/>
      <c r="AH154" s="548">
        <f>AH155+AH164+AH169+AH172+AH177</f>
        <v>0</v>
      </c>
      <c r="AI154" s="549"/>
      <c r="AJ154" s="549"/>
      <c r="AK154" s="550"/>
      <c r="AL154" s="548">
        <f>AL155+AL164+AL169+AL172+AL177</f>
        <v>0</v>
      </c>
      <c r="AM154" s="549"/>
      <c r="AN154" s="549"/>
      <c r="AO154" s="550"/>
      <c r="AP154" s="548">
        <f>AP155+AP164+AP169+AP172+AP177</f>
        <v>0</v>
      </c>
      <c r="AQ154" s="549"/>
      <c r="AR154" s="549"/>
      <c r="AS154" s="550"/>
      <c r="AT154" s="274"/>
      <c r="AU154" s="8"/>
    </row>
    <row r="155" spans="1:47" hidden="1">
      <c r="A155" s="569" t="s">
        <v>301</v>
      </c>
      <c r="B155" s="570"/>
      <c r="C155" s="570"/>
      <c r="D155" s="570"/>
      <c r="E155" s="570"/>
      <c r="F155" s="570"/>
      <c r="G155" s="570"/>
      <c r="H155" s="570"/>
      <c r="I155" s="571"/>
      <c r="J155" s="535">
        <v>210</v>
      </c>
      <c r="K155" s="572"/>
      <c r="L155" s="536"/>
      <c r="M155" s="535">
        <v>100</v>
      </c>
      <c r="N155" s="572"/>
      <c r="O155" s="536"/>
      <c r="P155" s="557">
        <f t="shared" ref="P155:P180" si="3">SUM(U155:AS155)</f>
        <v>0</v>
      </c>
      <c r="Q155" s="558"/>
      <c r="R155" s="558"/>
      <c r="S155" s="558"/>
      <c r="T155" s="559"/>
      <c r="U155" s="557">
        <f>U157</f>
        <v>0</v>
      </c>
      <c r="V155" s="558"/>
      <c r="W155" s="558"/>
      <c r="X155" s="558"/>
      <c r="Y155" s="559"/>
      <c r="Z155" s="557">
        <f>Z157</f>
        <v>0</v>
      </c>
      <c r="AA155" s="558"/>
      <c r="AB155" s="558"/>
      <c r="AC155" s="559"/>
      <c r="AD155" s="557">
        <f>AD157</f>
        <v>0</v>
      </c>
      <c r="AE155" s="558"/>
      <c r="AF155" s="558"/>
      <c r="AG155" s="559"/>
      <c r="AH155" s="523">
        <f>AH157</f>
        <v>0</v>
      </c>
      <c r="AI155" s="524"/>
      <c r="AJ155" s="524"/>
      <c r="AK155" s="525"/>
      <c r="AL155" s="523">
        <f>AL157</f>
        <v>0</v>
      </c>
      <c r="AM155" s="524"/>
      <c r="AN155" s="524"/>
      <c r="AO155" s="525"/>
      <c r="AP155" s="523">
        <f>AP157</f>
        <v>0</v>
      </c>
      <c r="AQ155" s="524"/>
      <c r="AR155" s="524"/>
      <c r="AS155" s="525"/>
      <c r="AT155" s="274"/>
      <c r="AU155" s="8"/>
    </row>
    <row r="156" spans="1:47" ht="12.75" hidden="1" customHeight="1">
      <c r="A156" s="563" t="s">
        <v>302</v>
      </c>
      <c r="B156" s="564"/>
      <c r="C156" s="564"/>
      <c r="D156" s="564"/>
      <c r="E156" s="564"/>
      <c r="F156" s="564"/>
      <c r="G156" s="564"/>
      <c r="H156" s="564"/>
      <c r="I156" s="565"/>
      <c r="J156" s="537"/>
      <c r="K156" s="573"/>
      <c r="L156" s="538"/>
      <c r="M156" s="537"/>
      <c r="N156" s="573"/>
      <c r="O156" s="538"/>
      <c r="P156" s="560">
        <f t="shared" si="3"/>
        <v>0</v>
      </c>
      <c r="Q156" s="561"/>
      <c r="R156" s="561"/>
      <c r="S156" s="561"/>
      <c r="T156" s="562"/>
      <c r="U156" s="560"/>
      <c r="V156" s="561"/>
      <c r="W156" s="561"/>
      <c r="X156" s="561"/>
      <c r="Y156" s="562"/>
      <c r="Z156" s="560"/>
      <c r="AA156" s="561"/>
      <c r="AB156" s="561"/>
      <c r="AC156" s="562"/>
      <c r="AD156" s="560"/>
      <c r="AE156" s="561"/>
      <c r="AF156" s="561"/>
      <c r="AG156" s="562"/>
      <c r="AH156" s="526"/>
      <c r="AI156" s="527"/>
      <c r="AJ156" s="527"/>
      <c r="AK156" s="528"/>
      <c r="AL156" s="526"/>
      <c r="AM156" s="527"/>
      <c r="AN156" s="527"/>
      <c r="AO156" s="528"/>
      <c r="AP156" s="526"/>
      <c r="AQ156" s="527"/>
      <c r="AR156" s="527"/>
      <c r="AS156" s="528"/>
      <c r="AT156" s="274"/>
      <c r="AU156" s="8"/>
    </row>
    <row r="157" spans="1:47" hidden="1">
      <c r="A157" s="569" t="s">
        <v>303</v>
      </c>
      <c r="B157" s="570"/>
      <c r="C157" s="570"/>
      <c r="D157" s="570"/>
      <c r="E157" s="570"/>
      <c r="F157" s="570"/>
      <c r="G157" s="570"/>
      <c r="H157" s="570"/>
      <c r="I157" s="571"/>
      <c r="J157" s="535">
        <v>211</v>
      </c>
      <c r="K157" s="572"/>
      <c r="L157" s="536"/>
      <c r="M157" s="535">
        <v>110</v>
      </c>
      <c r="N157" s="572"/>
      <c r="O157" s="536"/>
      <c r="P157" s="557">
        <f t="shared" si="3"/>
        <v>0</v>
      </c>
      <c r="Q157" s="558"/>
      <c r="R157" s="558"/>
      <c r="S157" s="558"/>
      <c r="T157" s="559"/>
      <c r="U157" s="557">
        <f>SUM(U159:Y163)</f>
        <v>0</v>
      </c>
      <c r="V157" s="558"/>
      <c r="W157" s="558"/>
      <c r="X157" s="558"/>
      <c r="Y157" s="559"/>
      <c r="Z157" s="557">
        <f>SUM(Z159:AC163)</f>
        <v>0</v>
      </c>
      <c r="AA157" s="558"/>
      <c r="AB157" s="558"/>
      <c r="AC157" s="559"/>
      <c r="AD157" s="557">
        <f>SUM(AD159:AG163)</f>
        <v>0</v>
      </c>
      <c r="AE157" s="558"/>
      <c r="AF157" s="558"/>
      <c r="AG157" s="559"/>
      <c r="AH157" s="523">
        <f>SUM(AH159:AK163)</f>
        <v>0</v>
      </c>
      <c r="AI157" s="524"/>
      <c r="AJ157" s="524"/>
      <c r="AK157" s="525"/>
      <c r="AL157" s="523">
        <f>SUM(AL159:AO163)</f>
        <v>0</v>
      </c>
      <c r="AM157" s="524"/>
      <c r="AN157" s="524"/>
      <c r="AO157" s="525"/>
      <c r="AP157" s="523">
        <f>SUM(AP159:AS163)</f>
        <v>0</v>
      </c>
      <c r="AQ157" s="524"/>
      <c r="AR157" s="524"/>
      <c r="AS157" s="525"/>
      <c r="AT157" s="274"/>
      <c r="AU157" s="8"/>
    </row>
    <row r="158" spans="1:47" ht="25.5" hidden="1" customHeight="1">
      <c r="A158" s="563" t="s">
        <v>304</v>
      </c>
      <c r="B158" s="564"/>
      <c r="C158" s="564"/>
      <c r="D158" s="564"/>
      <c r="E158" s="564"/>
      <c r="F158" s="564"/>
      <c r="G158" s="564"/>
      <c r="H158" s="564"/>
      <c r="I158" s="565"/>
      <c r="J158" s="537"/>
      <c r="K158" s="573"/>
      <c r="L158" s="538"/>
      <c r="M158" s="537"/>
      <c r="N158" s="573"/>
      <c r="O158" s="538"/>
      <c r="P158" s="560">
        <f t="shared" si="3"/>
        <v>0</v>
      </c>
      <c r="Q158" s="561"/>
      <c r="R158" s="561"/>
      <c r="S158" s="561"/>
      <c r="T158" s="562"/>
      <c r="U158" s="560"/>
      <c r="V158" s="561"/>
      <c r="W158" s="561"/>
      <c r="X158" s="561"/>
      <c r="Y158" s="562"/>
      <c r="Z158" s="560"/>
      <c r="AA158" s="561"/>
      <c r="AB158" s="561"/>
      <c r="AC158" s="562"/>
      <c r="AD158" s="560"/>
      <c r="AE158" s="561"/>
      <c r="AF158" s="561"/>
      <c r="AG158" s="562"/>
      <c r="AH158" s="526"/>
      <c r="AI158" s="527"/>
      <c r="AJ158" s="527"/>
      <c r="AK158" s="528"/>
      <c r="AL158" s="526"/>
      <c r="AM158" s="527"/>
      <c r="AN158" s="527"/>
      <c r="AO158" s="528"/>
      <c r="AP158" s="526"/>
      <c r="AQ158" s="527"/>
      <c r="AR158" s="527"/>
      <c r="AS158" s="528"/>
      <c r="AT158" s="274"/>
      <c r="AU158" s="8"/>
    </row>
    <row r="159" spans="1:47" hidden="1">
      <c r="A159" s="569" t="s">
        <v>305</v>
      </c>
      <c r="B159" s="570"/>
      <c r="C159" s="570"/>
      <c r="D159" s="570"/>
      <c r="E159" s="570"/>
      <c r="F159" s="570"/>
      <c r="G159" s="570"/>
      <c r="H159" s="570"/>
      <c r="I159" s="571"/>
      <c r="J159" s="523"/>
      <c r="K159" s="524"/>
      <c r="L159" s="525"/>
      <c r="M159" s="535">
        <v>111</v>
      </c>
      <c r="N159" s="572"/>
      <c r="O159" s="536"/>
      <c r="P159" s="557">
        <f t="shared" si="3"/>
        <v>0</v>
      </c>
      <c r="Q159" s="558"/>
      <c r="R159" s="558"/>
      <c r="S159" s="558"/>
      <c r="T159" s="559"/>
      <c r="U159" s="529"/>
      <c r="V159" s="530"/>
      <c r="W159" s="530"/>
      <c r="X159" s="530"/>
      <c r="Y159" s="531"/>
      <c r="Z159" s="557"/>
      <c r="AA159" s="558"/>
      <c r="AB159" s="558"/>
      <c r="AC159" s="559"/>
      <c r="AD159" s="557"/>
      <c r="AE159" s="558"/>
      <c r="AF159" s="558"/>
      <c r="AG159" s="559"/>
      <c r="AH159" s="557"/>
      <c r="AI159" s="558"/>
      <c r="AJ159" s="558"/>
      <c r="AK159" s="559"/>
      <c r="AL159" s="523"/>
      <c r="AM159" s="524"/>
      <c r="AN159" s="524"/>
      <c r="AO159" s="525"/>
      <c r="AP159" s="523"/>
      <c r="AQ159" s="524"/>
      <c r="AR159" s="524"/>
      <c r="AS159" s="525"/>
      <c r="AT159" s="274"/>
      <c r="AU159" s="8"/>
    </row>
    <row r="160" spans="1:47" ht="12.75" hidden="1" customHeight="1">
      <c r="A160" s="563" t="s">
        <v>306</v>
      </c>
      <c r="B160" s="564"/>
      <c r="C160" s="564"/>
      <c r="D160" s="564"/>
      <c r="E160" s="564"/>
      <c r="F160" s="564"/>
      <c r="G160" s="564"/>
      <c r="H160" s="564"/>
      <c r="I160" s="565"/>
      <c r="J160" s="526"/>
      <c r="K160" s="527"/>
      <c r="L160" s="528"/>
      <c r="M160" s="537"/>
      <c r="N160" s="573"/>
      <c r="O160" s="538"/>
      <c r="P160" s="560">
        <f t="shared" si="3"/>
        <v>0</v>
      </c>
      <c r="Q160" s="561"/>
      <c r="R160" s="561"/>
      <c r="S160" s="561"/>
      <c r="T160" s="562"/>
      <c r="U160" s="532"/>
      <c r="V160" s="533"/>
      <c r="W160" s="533"/>
      <c r="X160" s="533"/>
      <c r="Y160" s="534"/>
      <c r="Z160" s="560"/>
      <c r="AA160" s="561"/>
      <c r="AB160" s="561"/>
      <c r="AC160" s="562"/>
      <c r="AD160" s="560"/>
      <c r="AE160" s="561"/>
      <c r="AF160" s="561"/>
      <c r="AG160" s="562"/>
      <c r="AH160" s="560"/>
      <c r="AI160" s="561"/>
      <c r="AJ160" s="561"/>
      <c r="AK160" s="562"/>
      <c r="AL160" s="526"/>
      <c r="AM160" s="527"/>
      <c r="AN160" s="527"/>
      <c r="AO160" s="528"/>
      <c r="AP160" s="526"/>
      <c r="AQ160" s="527"/>
      <c r="AR160" s="527"/>
      <c r="AS160" s="528"/>
      <c r="AT160" s="274"/>
      <c r="AU160" s="8"/>
    </row>
    <row r="161" spans="1:47" ht="25.5" hidden="1" customHeight="1">
      <c r="A161" s="574" t="s">
        <v>307</v>
      </c>
      <c r="B161" s="575"/>
      <c r="C161" s="575"/>
      <c r="D161" s="575"/>
      <c r="E161" s="575"/>
      <c r="F161" s="575"/>
      <c r="G161" s="575"/>
      <c r="H161" s="575"/>
      <c r="I161" s="576"/>
      <c r="J161" s="508"/>
      <c r="K161" s="509"/>
      <c r="L161" s="510"/>
      <c r="M161" s="554">
        <v>112</v>
      </c>
      <c r="N161" s="555"/>
      <c r="O161" s="556"/>
      <c r="P161" s="548">
        <f t="shared" si="3"/>
        <v>0</v>
      </c>
      <c r="Q161" s="549"/>
      <c r="R161" s="549"/>
      <c r="S161" s="549"/>
      <c r="T161" s="550"/>
      <c r="U161" s="548"/>
      <c r="V161" s="549"/>
      <c r="W161" s="549"/>
      <c r="X161" s="549"/>
      <c r="Y161" s="550"/>
      <c r="Z161" s="548"/>
      <c r="AA161" s="549"/>
      <c r="AB161" s="549"/>
      <c r="AC161" s="550"/>
      <c r="AD161" s="548"/>
      <c r="AE161" s="549"/>
      <c r="AF161" s="549"/>
      <c r="AG161" s="550"/>
      <c r="AH161" s="548"/>
      <c r="AI161" s="549"/>
      <c r="AJ161" s="549"/>
      <c r="AK161" s="550"/>
      <c r="AL161" s="548"/>
      <c r="AM161" s="549"/>
      <c r="AN161" s="549"/>
      <c r="AO161" s="550"/>
      <c r="AP161" s="548"/>
      <c r="AQ161" s="549"/>
      <c r="AR161" s="549"/>
      <c r="AS161" s="550"/>
      <c r="AT161" s="274"/>
      <c r="AU161" s="8"/>
    </row>
    <row r="162" spans="1:47" ht="51" hidden="1" customHeight="1">
      <c r="A162" s="574" t="s">
        <v>308</v>
      </c>
      <c r="B162" s="575"/>
      <c r="C162" s="575"/>
      <c r="D162" s="575"/>
      <c r="E162" s="575"/>
      <c r="F162" s="575"/>
      <c r="G162" s="575"/>
      <c r="H162" s="575"/>
      <c r="I162" s="576"/>
      <c r="J162" s="508"/>
      <c r="K162" s="509"/>
      <c r="L162" s="510"/>
      <c r="M162" s="554">
        <v>113</v>
      </c>
      <c r="N162" s="555"/>
      <c r="O162" s="556"/>
      <c r="P162" s="548">
        <f t="shared" si="3"/>
        <v>0</v>
      </c>
      <c r="Q162" s="549"/>
      <c r="R162" s="549"/>
      <c r="S162" s="549"/>
      <c r="T162" s="550"/>
      <c r="U162" s="548"/>
      <c r="V162" s="549"/>
      <c r="W162" s="549"/>
      <c r="X162" s="549"/>
      <c r="Y162" s="550"/>
      <c r="Z162" s="548"/>
      <c r="AA162" s="549"/>
      <c r="AB162" s="549"/>
      <c r="AC162" s="550"/>
      <c r="AD162" s="548"/>
      <c r="AE162" s="549"/>
      <c r="AF162" s="549"/>
      <c r="AG162" s="550"/>
      <c r="AH162" s="548"/>
      <c r="AI162" s="549"/>
      <c r="AJ162" s="549"/>
      <c r="AK162" s="550"/>
      <c r="AL162" s="548"/>
      <c r="AM162" s="549"/>
      <c r="AN162" s="549"/>
      <c r="AO162" s="550"/>
      <c r="AP162" s="548"/>
      <c r="AQ162" s="549"/>
      <c r="AR162" s="549"/>
      <c r="AS162" s="550"/>
      <c r="AT162" s="274"/>
      <c r="AU162" s="8"/>
    </row>
    <row r="163" spans="1:47" ht="51" hidden="1" customHeight="1">
      <c r="A163" s="574" t="s">
        <v>309</v>
      </c>
      <c r="B163" s="575"/>
      <c r="C163" s="575"/>
      <c r="D163" s="575"/>
      <c r="E163" s="575"/>
      <c r="F163" s="575"/>
      <c r="G163" s="575"/>
      <c r="H163" s="575"/>
      <c r="I163" s="576"/>
      <c r="J163" s="508"/>
      <c r="K163" s="509"/>
      <c r="L163" s="510"/>
      <c r="M163" s="554">
        <v>119</v>
      </c>
      <c r="N163" s="555"/>
      <c r="O163" s="556"/>
      <c r="P163" s="548">
        <f t="shared" si="3"/>
        <v>0</v>
      </c>
      <c r="Q163" s="549"/>
      <c r="R163" s="549"/>
      <c r="S163" s="549"/>
      <c r="T163" s="550"/>
      <c r="U163" s="548"/>
      <c r="V163" s="549"/>
      <c r="W163" s="549"/>
      <c r="X163" s="549"/>
      <c r="Y163" s="550"/>
      <c r="Z163" s="548"/>
      <c r="AA163" s="549"/>
      <c r="AB163" s="549"/>
      <c r="AC163" s="550"/>
      <c r="AD163" s="548"/>
      <c r="AE163" s="549"/>
      <c r="AF163" s="549"/>
      <c r="AG163" s="550"/>
      <c r="AH163" s="548"/>
      <c r="AI163" s="549"/>
      <c r="AJ163" s="549"/>
      <c r="AK163" s="550"/>
      <c r="AL163" s="548"/>
      <c r="AM163" s="549"/>
      <c r="AN163" s="549"/>
      <c r="AO163" s="550"/>
      <c r="AP163" s="548"/>
      <c r="AQ163" s="549"/>
      <c r="AR163" s="549"/>
      <c r="AS163" s="550"/>
      <c r="AT163" s="274"/>
      <c r="AU163" s="8"/>
    </row>
    <row r="164" spans="1:47" ht="25.5" hidden="1" customHeight="1">
      <c r="A164" s="574" t="s">
        <v>310</v>
      </c>
      <c r="B164" s="575"/>
      <c r="C164" s="575"/>
      <c r="D164" s="575"/>
      <c r="E164" s="575"/>
      <c r="F164" s="575"/>
      <c r="G164" s="575"/>
      <c r="H164" s="575"/>
      <c r="I164" s="576"/>
      <c r="J164" s="554">
        <v>220</v>
      </c>
      <c r="K164" s="555"/>
      <c r="L164" s="556"/>
      <c r="M164" s="554">
        <v>300</v>
      </c>
      <c r="N164" s="555"/>
      <c r="O164" s="556"/>
      <c r="P164" s="548">
        <f t="shared" si="3"/>
        <v>0</v>
      </c>
      <c r="Q164" s="549"/>
      <c r="R164" s="549"/>
      <c r="S164" s="549"/>
      <c r="T164" s="550"/>
      <c r="U164" s="548">
        <f>SUM(U165:Y168)</f>
        <v>0</v>
      </c>
      <c r="V164" s="549"/>
      <c r="W164" s="549"/>
      <c r="X164" s="549"/>
      <c r="Y164" s="550"/>
      <c r="Z164" s="548">
        <f>SUM(Z165:AC168)</f>
        <v>0</v>
      </c>
      <c r="AA164" s="549"/>
      <c r="AB164" s="549"/>
      <c r="AC164" s="550"/>
      <c r="AD164" s="548">
        <f>SUM(AD165:AG168)</f>
        <v>0</v>
      </c>
      <c r="AE164" s="549"/>
      <c r="AF164" s="549"/>
      <c r="AG164" s="550"/>
      <c r="AH164" s="508">
        <f>SUM(AH165:AK168)</f>
        <v>0</v>
      </c>
      <c r="AI164" s="509"/>
      <c r="AJ164" s="509"/>
      <c r="AK164" s="510"/>
      <c r="AL164" s="508">
        <f>SUM(AL165:AO168)</f>
        <v>0</v>
      </c>
      <c r="AM164" s="509"/>
      <c r="AN164" s="509"/>
      <c r="AO164" s="510"/>
      <c r="AP164" s="508">
        <f>SUM(AP165:AS168)</f>
        <v>0</v>
      </c>
      <c r="AQ164" s="509"/>
      <c r="AR164" s="509"/>
      <c r="AS164" s="510"/>
      <c r="AT164" s="274"/>
      <c r="AU164" s="8"/>
    </row>
    <row r="165" spans="1:47" hidden="1">
      <c r="A165" s="569" t="s">
        <v>311</v>
      </c>
      <c r="B165" s="570"/>
      <c r="C165" s="570"/>
      <c r="D165" s="570"/>
      <c r="E165" s="570"/>
      <c r="F165" s="570"/>
      <c r="G165" s="570"/>
      <c r="H165" s="570"/>
      <c r="I165" s="571"/>
      <c r="J165" s="523"/>
      <c r="K165" s="524"/>
      <c r="L165" s="525"/>
      <c r="M165" s="535">
        <v>321</v>
      </c>
      <c r="N165" s="572"/>
      <c r="O165" s="536"/>
      <c r="P165" s="557">
        <f t="shared" si="3"/>
        <v>0</v>
      </c>
      <c r="Q165" s="558"/>
      <c r="R165" s="558"/>
      <c r="S165" s="558"/>
      <c r="T165" s="559"/>
      <c r="U165" s="529"/>
      <c r="V165" s="530"/>
      <c r="W165" s="530"/>
      <c r="X165" s="530"/>
      <c r="Y165" s="531"/>
      <c r="Z165" s="557"/>
      <c r="AA165" s="558"/>
      <c r="AB165" s="558"/>
      <c r="AC165" s="559"/>
      <c r="AD165" s="557"/>
      <c r="AE165" s="558"/>
      <c r="AF165" s="558"/>
      <c r="AG165" s="559"/>
      <c r="AH165" s="557"/>
      <c r="AI165" s="558"/>
      <c r="AJ165" s="558"/>
      <c r="AK165" s="559"/>
      <c r="AL165" s="523"/>
      <c r="AM165" s="524"/>
      <c r="AN165" s="524"/>
      <c r="AO165" s="525"/>
      <c r="AP165" s="523"/>
      <c r="AQ165" s="524"/>
      <c r="AR165" s="524"/>
      <c r="AS165" s="525"/>
      <c r="AT165" s="274"/>
      <c r="AU165" s="8"/>
    </row>
    <row r="166" spans="1:47" ht="38.25" hidden="1" customHeight="1">
      <c r="A166" s="563" t="s">
        <v>312</v>
      </c>
      <c r="B166" s="564"/>
      <c r="C166" s="564"/>
      <c r="D166" s="564"/>
      <c r="E166" s="564"/>
      <c r="F166" s="564"/>
      <c r="G166" s="564"/>
      <c r="H166" s="564"/>
      <c r="I166" s="565"/>
      <c r="J166" s="526"/>
      <c r="K166" s="527"/>
      <c r="L166" s="528"/>
      <c r="M166" s="537"/>
      <c r="N166" s="573"/>
      <c r="O166" s="538"/>
      <c r="P166" s="560">
        <f t="shared" si="3"/>
        <v>0</v>
      </c>
      <c r="Q166" s="561"/>
      <c r="R166" s="561"/>
      <c r="S166" s="561"/>
      <c r="T166" s="562"/>
      <c r="U166" s="532"/>
      <c r="V166" s="533"/>
      <c r="W166" s="533"/>
      <c r="X166" s="533"/>
      <c r="Y166" s="534"/>
      <c r="Z166" s="560"/>
      <c r="AA166" s="561"/>
      <c r="AB166" s="561"/>
      <c r="AC166" s="562"/>
      <c r="AD166" s="560"/>
      <c r="AE166" s="561"/>
      <c r="AF166" s="561"/>
      <c r="AG166" s="562"/>
      <c r="AH166" s="560"/>
      <c r="AI166" s="561"/>
      <c r="AJ166" s="561"/>
      <c r="AK166" s="562"/>
      <c r="AL166" s="526"/>
      <c r="AM166" s="527"/>
      <c r="AN166" s="527"/>
      <c r="AO166" s="528"/>
      <c r="AP166" s="526"/>
      <c r="AQ166" s="527"/>
      <c r="AR166" s="527"/>
      <c r="AS166" s="528"/>
      <c r="AT166" s="274"/>
      <c r="AU166" s="8"/>
    </row>
    <row r="167" spans="1:47" hidden="1">
      <c r="A167" s="574" t="s">
        <v>313</v>
      </c>
      <c r="B167" s="575"/>
      <c r="C167" s="575"/>
      <c r="D167" s="575"/>
      <c r="E167" s="575"/>
      <c r="F167" s="575"/>
      <c r="G167" s="575"/>
      <c r="H167" s="575"/>
      <c r="I167" s="576"/>
      <c r="J167" s="508"/>
      <c r="K167" s="509"/>
      <c r="L167" s="510"/>
      <c r="M167" s="554">
        <v>340</v>
      </c>
      <c r="N167" s="555"/>
      <c r="O167" s="556"/>
      <c r="P167" s="548">
        <f t="shared" si="3"/>
        <v>0</v>
      </c>
      <c r="Q167" s="549"/>
      <c r="R167" s="549"/>
      <c r="S167" s="549"/>
      <c r="T167" s="550"/>
      <c r="U167" s="577"/>
      <c r="V167" s="567"/>
      <c r="W167" s="567"/>
      <c r="X167" s="567"/>
      <c r="Y167" s="568"/>
      <c r="Z167" s="548"/>
      <c r="AA167" s="549"/>
      <c r="AB167" s="549"/>
      <c r="AC167" s="550"/>
      <c r="AD167" s="548"/>
      <c r="AE167" s="549"/>
      <c r="AF167" s="549"/>
      <c r="AG167" s="550"/>
      <c r="AH167" s="548"/>
      <c r="AI167" s="549"/>
      <c r="AJ167" s="549"/>
      <c r="AK167" s="550"/>
      <c r="AL167" s="508"/>
      <c r="AM167" s="509"/>
      <c r="AN167" s="509"/>
      <c r="AO167" s="510"/>
      <c r="AP167" s="508"/>
      <c r="AQ167" s="509"/>
      <c r="AR167" s="509"/>
      <c r="AS167" s="510"/>
      <c r="AT167" s="274"/>
      <c r="AU167" s="8"/>
    </row>
    <row r="168" spans="1:47" hidden="1">
      <c r="A168" s="574" t="s">
        <v>314</v>
      </c>
      <c r="B168" s="575"/>
      <c r="C168" s="575"/>
      <c r="D168" s="575"/>
      <c r="E168" s="575"/>
      <c r="F168" s="575"/>
      <c r="G168" s="575"/>
      <c r="H168" s="575"/>
      <c r="I168" s="576"/>
      <c r="J168" s="508"/>
      <c r="K168" s="509"/>
      <c r="L168" s="510"/>
      <c r="M168" s="554">
        <v>350</v>
      </c>
      <c r="N168" s="555"/>
      <c r="O168" s="556"/>
      <c r="P168" s="548">
        <f t="shared" si="3"/>
        <v>0</v>
      </c>
      <c r="Q168" s="549"/>
      <c r="R168" s="549"/>
      <c r="S168" s="549"/>
      <c r="T168" s="550"/>
      <c r="U168" s="577"/>
      <c r="V168" s="567"/>
      <c r="W168" s="567"/>
      <c r="X168" s="567"/>
      <c r="Y168" s="568"/>
      <c r="Z168" s="548"/>
      <c r="AA168" s="549"/>
      <c r="AB168" s="549"/>
      <c r="AC168" s="550"/>
      <c r="AD168" s="548"/>
      <c r="AE168" s="549"/>
      <c r="AF168" s="549"/>
      <c r="AG168" s="550"/>
      <c r="AH168" s="548"/>
      <c r="AI168" s="549"/>
      <c r="AJ168" s="549"/>
      <c r="AK168" s="550"/>
      <c r="AL168" s="508"/>
      <c r="AM168" s="509"/>
      <c r="AN168" s="509"/>
      <c r="AO168" s="510"/>
      <c r="AP168" s="508"/>
      <c r="AQ168" s="509"/>
      <c r="AR168" s="509"/>
      <c r="AS168" s="510"/>
      <c r="AT168" s="274"/>
      <c r="AU168" s="8"/>
    </row>
    <row r="169" spans="1:47" hidden="1">
      <c r="A169" s="574" t="s">
        <v>315</v>
      </c>
      <c r="B169" s="575"/>
      <c r="C169" s="575"/>
      <c r="D169" s="575"/>
      <c r="E169" s="575"/>
      <c r="F169" s="575"/>
      <c r="G169" s="575"/>
      <c r="H169" s="575"/>
      <c r="I169" s="576"/>
      <c r="J169" s="508"/>
      <c r="K169" s="509"/>
      <c r="L169" s="510"/>
      <c r="M169" s="554">
        <v>830</v>
      </c>
      <c r="N169" s="555"/>
      <c r="O169" s="556"/>
      <c r="P169" s="548">
        <f t="shared" si="3"/>
        <v>0</v>
      </c>
      <c r="Q169" s="549"/>
      <c r="R169" s="549"/>
      <c r="S169" s="549"/>
      <c r="T169" s="550"/>
      <c r="U169" s="548">
        <f>U170</f>
        <v>0</v>
      </c>
      <c r="V169" s="549"/>
      <c r="W169" s="549"/>
      <c r="X169" s="549"/>
      <c r="Y169" s="550"/>
      <c r="Z169" s="548">
        <f>Z170</f>
        <v>0</v>
      </c>
      <c r="AA169" s="549"/>
      <c r="AB169" s="549"/>
      <c r="AC169" s="550"/>
      <c r="AD169" s="548">
        <f>AD170</f>
        <v>0</v>
      </c>
      <c r="AE169" s="549"/>
      <c r="AF169" s="549"/>
      <c r="AG169" s="550"/>
      <c r="AH169" s="548">
        <f>AH170</f>
        <v>0</v>
      </c>
      <c r="AI169" s="549"/>
      <c r="AJ169" s="549"/>
      <c r="AK169" s="550"/>
      <c r="AL169" s="548">
        <f>AL170</f>
        <v>0</v>
      </c>
      <c r="AM169" s="549"/>
      <c r="AN169" s="549"/>
      <c r="AO169" s="550"/>
      <c r="AP169" s="548">
        <f>AP170</f>
        <v>0</v>
      </c>
      <c r="AQ169" s="549"/>
      <c r="AR169" s="549"/>
      <c r="AS169" s="550"/>
      <c r="AT169" s="274"/>
      <c r="AU169" s="8"/>
    </row>
    <row r="170" spans="1:47" hidden="1">
      <c r="A170" s="569" t="s">
        <v>316</v>
      </c>
      <c r="B170" s="570"/>
      <c r="C170" s="570"/>
      <c r="D170" s="570"/>
      <c r="E170" s="570"/>
      <c r="F170" s="570"/>
      <c r="G170" s="570"/>
      <c r="H170" s="570"/>
      <c r="I170" s="571"/>
      <c r="J170" s="523"/>
      <c r="K170" s="524"/>
      <c r="L170" s="525"/>
      <c r="M170" s="535">
        <v>831</v>
      </c>
      <c r="N170" s="572"/>
      <c r="O170" s="536"/>
      <c r="P170" s="557">
        <f t="shared" si="3"/>
        <v>0</v>
      </c>
      <c r="Q170" s="558"/>
      <c r="R170" s="558"/>
      <c r="S170" s="558"/>
      <c r="T170" s="559"/>
      <c r="U170" s="529"/>
      <c r="V170" s="530"/>
      <c r="W170" s="530"/>
      <c r="X170" s="530"/>
      <c r="Y170" s="531"/>
      <c r="Z170" s="557"/>
      <c r="AA170" s="558"/>
      <c r="AB170" s="558"/>
      <c r="AC170" s="559"/>
      <c r="AD170" s="557"/>
      <c r="AE170" s="558"/>
      <c r="AF170" s="558"/>
      <c r="AG170" s="559"/>
      <c r="AH170" s="557"/>
      <c r="AI170" s="558"/>
      <c r="AJ170" s="558"/>
      <c r="AK170" s="559"/>
      <c r="AL170" s="523"/>
      <c r="AM170" s="524"/>
      <c r="AN170" s="524"/>
      <c r="AO170" s="525"/>
      <c r="AP170" s="523"/>
      <c r="AQ170" s="524"/>
      <c r="AR170" s="524"/>
      <c r="AS170" s="525"/>
      <c r="AT170" s="274"/>
      <c r="AU170" s="8"/>
    </row>
    <row r="171" spans="1:47" ht="114" hidden="1" customHeight="1">
      <c r="A171" s="563" t="s">
        <v>317</v>
      </c>
      <c r="B171" s="564"/>
      <c r="C171" s="564"/>
      <c r="D171" s="564"/>
      <c r="E171" s="564"/>
      <c r="F171" s="564"/>
      <c r="G171" s="564"/>
      <c r="H171" s="564"/>
      <c r="I171" s="565"/>
      <c r="J171" s="526"/>
      <c r="K171" s="527"/>
      <c r="L171" s="528"/>
      <c r="M171" s="537"/>
      <c r="N171" s="573"/>
      <c r="O171" s="538"/>
      <c r="P171" s="560">
        <f t="shared" si="3"/>
        <v>0</v>
      </c>
      <c r="Q171" s="561"/>
      <c r="R171" s="561"/>
      <c r="S171" s="561"/>
      <c r="T171" s="562"/>
      <c r="U171" s="532"/>
      <c r="V171" s="533"/>
      <c r="W171" s="533"/>
      <c r="X171" s="533"/>
      <c r="Y171" s="534"/>
      <c r="Z171" s="560"/>
      <c r="AA171" s="561"/>
      <c r="AB171" s="561"/>
      <c r="AC171" s="562"/>
      <c r="AD171" s="560"/>
      <c r="AE171" s="561"/>
      <c r="AF171" s="561"/>
      <c r="AG171" s="562"/>
      <c r="AH171" s="560"/>
      <c r="AI171" s="561"/>
      <c r="AJ171" s="561"/>
      <c r="AK171" s="562"/>
      <c r="AL171" s="526"/>
      <c r="AM171" s="527"/>
      <c r="AN171" s="527"/>
      <c r="AO171" s="528"/>
      <c r="AP171" s="526"/>
      <c r="AQ171" s="527"/>
      <c r="AR171" s="527"/>
      <c r="AS171" s="528"/>
      <c r="AT171" s="274"/>
      <c r="AU171" s="8"/>
    </row>
    <row r="172" spans="1:47" ht="27" hidden="1" customHeight="1">
      <c r="A172" s="574" t="s">
        <v>318</v>
      </c>
      <c r="B172" s="575"/>
      <c r="C172" s="575"/>
      <c r="D172" s="575"/>
      <c r="E172" s="575"/>
      <c r="F172" s="575"/>
      <c r="G172" s="575"/>
      <c r="H172" s="575"/>
      <c r="I172" s="576"/>
      <c r="J172" s="554">
        <v>230</v>
      </c>
      <c r="K172" s="555"/>
      <c r="L172" s="556"/>
      <c r="M172" s="554">
        <v>850</v>
      </c>
      <c r="N172" s="555"/>
      <c r="O172" s="556"/>
      <c r="P172" s="548">
        <f t="shared" si="3"/>
        <v>0</v>
      </c>
      <c r="Q172" s="549"/>
      <c r="R172" s="549"/>
      <c r="S172" s="549"/>
      <c r="T172" s="550"/>
      <c r="U172" s="548">
        <f>SUM(U173:Y176)</f>
        <v>0</v>
      </c>
      <c r="V172" s="549"/>
      <c r="W172" s="549"/>
      <c r="X172" s="549"/>
      <c r="Y172" s="550"/>
      <c r="Z172" s="548">
        <f>SUM(Z173:AC176)</f>
        <v>0</v>
      </c>
      <c r="AA172" s="549"/>
      <c r="AB172" s="549"/>
      <c r="AC172" s="550"/>
      <c r="AD172" s="548">
        <f>SUM(AD173:AG176)</f>
        <v>0</v>
      </c>
      <c r="AE172" s="549"/>
      <c r="AF172" s="549"/>
      <c r="AG172" s="550"/>
      <c r="AH172" s="508">
        <f>SUM(AH173:AK176)</f>
        <v>0</v>
      </c>
      <c r="AI172" s="509"/>
      <c r="AJ172" s="509"/>
      <c r="AK172" s="510"/>
      <c r="AL172" s="508">
        <f>SUM(AL173:AO176)</f>
        <v>0</v>
      </c>
      <c r="AM172" s="509"/>
      <c r="AN172" s="509"/>
      <c r="AO172" s="510"/>
      <c r="AP172" s="508">
        <f>SUM(AP173:AS176)</f>
        <v>0</v>
      </c>
      <c r="AQ172" s="509"/>
      <c r="AR172" s="509"/>
      <c r="AS172" s="510"/>
      <c r="AT172" s="274"/>
      <c r="AU172" s="8"/>
    </row>
    <row r="173" spans="1:47" hidden="1">
      <c r="A173" s="569" t="s">
        <v>316</v>
      </c>
      <c r="B173" s="570"/>
      <c r="C173" s="570"/>
      <c r="D173" s="570"/>
      <c r="E173" s="570"/>
      <c r="F173" s="570"/>
      <c r="G173" s="570"/>
      <c r="H173" s="570"/>
      <c r="I173" s="571"/>
      <c r="J173" s="523"/>
      <c r="K173" s="524"/>
      <c r="L173" s="525"/>
      <c r="M173" s="535">
        <v>851</v>
      </c>
      <c r="N173" s="572"/>
      <c r="O173" s="536"/>
      <c r="P173" s="557">
        <f t="shared" si="3"/>
        <v>0</v>
      </c>
      <c r="Q173" s="558"/>
      <c r="R173" s="558"/>
      <c r="S173" s="558"/>
      <c r="T173" s="559"/>
      <c r="U173" s="529"/>
      <c r="V173" s="530"/>
      <c r="W173" s="530"/>
      <c r="X173" s="530"/>
      <c r="Y173" s="531"/>
      <c r="Z173" s="557"/>
      <c r="AA173" s="558"/>
      <c r="AB173" s="558"/>
      <c r="AC173" s="559"/>
      <c r="AD173" s="557"/>
      <c r="AE173" s="558"/>
      <c r="AF173" s="558"/>
      <c r="AG173" s="559"/>
      <c r="AH173" s="557"/>
      <c r="AI173" s="558"/>
      <c r="AJ173" s="558"/>
      <c r="AK173" s="559"/>
      <c r="AL173" s="523"/>
      <c r="AM173" s="524"/>
      <c r="AN173" s="524"/>
      <c r="AO173" s="525"/>
      <c r="AP173" s="523"/>
      <c r="AQ173" s="524"/>
      <c r="AR173" s="524"/>
      <c r="AS173" s="525"/>
      <c r="AT173" s="274"/>
      <c r="AU173" s="8"/>
    </row>
    <row r="174" spans="1:47" ht="25.5" hidden="1" customHeight="1">
      <c r="A174" s="563" t="s">
        <v>319</v>
      </c>
      <c r="B174" s="564"/>
      <c r="C174" s="564"/>
      <c r="D174" s="564"/>
      <c r="E174" s="564"/>
      <c r="F174" s="564"/>
      <c r="G174" s="564"/>
      <c r="H174" s="564"/>
      <c r="I174" s="565"/>
      <c r="J174" s="526"/>
      <c r="K174" s="527"/>
      <c r="L174" s="528"/>
      <c r="M174" s="537"/>
      <c r="N174" s="573"/>
      <c r="O174" s="538"/>
      <c r="P174" s="560">
        <f t="shared" si="3"/>
        <v>0</v>
      </c>
      <c r="Q174" s="561"/>
      <c r="R174" s="561"/>
      <c r="S174" s="561"/>
      <c r="T174" s="562"/>
      <c r="U174" s="532"/>
      <c r="V174" s="533"/>
      <c r="W174" s="533"/>
      <c r="X174" s="533"/>
      <c r="Y174" s="534"/>
      <c r="Z174" s="560"/>
      <c r="AA174" s="561"/>
      <c r="AB174" s="561"/>
      <c r="AC174" s="562"/>
      <c r="AD174" s="560"/>
      <c r="AE174" s="561"/>
      <c r="AF174" s="561"/>
      <c r="AG174" s="562"/>
      <c r="AH174" s="560"/>
      <c r="AI174" s="561"/>
      <c r="AJ174" s="561"/>
      <c r="AK174" s="562"/>
      <c r="AL174" s="526"/>
      <c r="AM174" s="527"/>
      <c r="AN174" s="527"/>
      <c r="AO174" s="528"/>
      <c r="AP174" s="526"/>
      <c r="AQ174" s="527"/>
      <c r="AR174" s="527"/>
      <c r="AS174" s="528"/>
      <c r="AT174" s="274"/>
      <c r="AU174" s="8"/>
    </row>
    <row r="175" spans="1:47" hidden="1">
      <c r="A175" s="574" t="s">
        <v>320</v>
      </c>
      <c r="B175" s="575"/>
      <c r="C175" s="575"/>
      <c r="D175" s="575"/>
      <c r="E175" s="575"/>
      <c r="F175" s="575"/>
      <c r="G175" s="575"/>
      <c r="H175" s="575"/>
      <c r="I175" s="576"/>
      <c r="J175" s="508"/>
      <c r="K175" s="509"/>
      <c r="L175" s="510"/>
      <c r="M175" s="554">
        <v>852</v>
      </c>
      <c r="N175" s="555"/>
      <c r="O175" s="556"/>
      <c r="P175" s="548">
        <f t="shared" si="3"/>
        <v>0</v>
      </c>
      <c r="Q175" s="549"/>
      <c r="R175" s="549"/>
      <c r="S175" s="549"/>
      <c r="T175" s="550"/>
      <c r="U175" s="577"/>
      <c r="V175" s="567"/>
      <c r="W175" s="567"/>
      <c r="X175" s="567"/>
      <c r="Y175" s="568"/>
      <c r="Z175" s="548"/>
      <c r="AA175" s="549"/>
      <c r="AB175" s="549"/>
      <c r="AC175" s="550"/>
      <c r="AD175" s="548"/>
      <c r="AE175" s="549"/>
      <c r="AF175" s="549"/>
      <c r="AG175" s="550"/>
      <c r="AH175" s="548"/>
      <c r="AI175" s="549"/>
      <c r="AJ175" s="549"/>
      <c r="AK175" s="550"/>
      <c r="AL175" s="508"/>
      <c r="AM175" s="509"/>
      <c r="AN175" s="509"/>
      <c r="AO175" s="510"/>
      <c r="AP175" s="508"/>
      <c r="AQ175" s="509"/>
      <c r="AR175" s="509"/>
      <c r="AS175" s="510"/>
      <c r="AT175" s="274"/>
      <c r="AU175" s="8"/>
    </row>
    <row r="176" spans="1:47" ht="12.75" hidden="1" customHeight="1">
      <c r="A176" s="574" t="s">
        <v>321</v>
      </c>
      <c r="B176" s="575"/>
      <c r="C176" s="575"/>
      <c r="D176" s="575"/>
      <c r="E176" s="575"/>
      <c r="F176" s="575"/>
      <c r="G176" s="575"/>
      <c r="H176" s="575"/>
      <c r="I176" s="576"/>
      <c r="J176" s="508"/>
      <c r="K176" s="509"/>
      <c r="L176" s="510"/>
      <c r="M176" s="554">
        <v>853</v>
      </c>
      <c r="N176" s="555"/>
      <c r="O176" s="556"/>
      <c r="P176" s="548">
        <f t="shared" si="3"/>
        <v>0</v>
      </c>
      <c r="Q176" s="549"/>
      <c r="R176" s="549"/>
      <c r="S176" s="549"/>
      <c r="T176" s="550"/>
      <c r="U176" s="577"/>
      <c r="V176" s="567"/>
      <c r="W176" s="567"/>
      <c r="X176" s="567"/>
      <c r="Y176" s="568"/>
      <c r="Z176" s="548"/>
      <c r="AA176" s="549"/>
      <c r="AB176" s="549"/>
      <c r="AC176" s="550"/>
      <c r="AD176" s="548"/>
      <c r="AE176" s="549"/>
      <c r="AF176" s="549"/>
      <c r="AG176" s="550"/>
      <c r="AH176" s="548"/>
      <c r="AI176" s="549"/>
      <c r="AJ176" s="549"/>
      <c r="AK176" s="550"/>
      <c r="AL176" s="508"/>
      <c r="AM176" s="509"/>
      <c r="AN176" s="509"/>
      <c r="AO176" s="510"/>
      <c r="AP176" s="508"/>
      <c r="AQ176" s="509"/>
      <c r="AR176" s="509"/>
      <c r="AS176" s="510"/>
      <c r="AT176" s="274"/>
      <c r="AU176" s="8"/>
    </row>
    <row r="177" spans="1:47" ht="25.5" hidden="1" customHeight="1">
      <c r="A177" s="574" t="s">
        <v>322</v>
      </c>
      <c r="B177" s="575"/>
      <c r="C177" s="575"/>
      <c r="D177" s="575"/>
      <c r="E177" s="575"/>
      <c r="F177" s="575"/>
      <c r="G177" s="575"/>
      <c r="H177" s="575"/>
      <c r="I177" s="576"/>
      <c r="J177" s="554">
        <v>260</v>
      </c>
      <c r="K177" s="555"/>
      <c r="L177" s="556"/>
      <c r="M177" s="508" t="s">
        <v>49</v>
      </c>
      <c r="N177" s="509"/>
      <c r="O177" s="510"/>
      <c r="P177" s="548">
        <f t="shared" si="3"/>
        <v>0</v>
      </c>
      <c r="Q177" s="549"/>
      <c r="R177" s="549"/>
      <c r="S177" s="549"/>
      <c r="T177" s="550"/>
      <c r="U177" s="548">
        <f>U178</f>
        <v>0</v>
      </c>
      <c r="V177" s="549"/>
      <c r="W177" s="549"/>
      <c r="X177" s="549"/>
      <c r="Y177" s="550"/>
      <c r="Z177" s="548">
        <f>Z178</f>
        <v>0</v>
      </c>
      <c r="AA177" s="549"/>
      <c r="AB177" s="549"/>
      <c r="AC177" s="550"/>
      <c r="AD177" s="548">
        <f>AD178</f>
        <v>0</v>
      </c>
      <c r="AE177" s="549"/>
      <c r="AF177" s="549"/>
      <c r="AG177" s="550"/>
      <c r="AH177" s="508">
        <f>AH178</f>
        <v>0</v>
      </c>
      <c r="AI177" s="509"/>
      <c r="AJ177" s="509"/>
      <c r="AK177" s="510"/>
      <c r="AL177" s="508">
        <f>AL178</f>
        <v>0</v>
      </c>
      <c r="AM177" s="509"/>
      <c r="AN177" s="509"/>
      <c r="AO177" s="510"/>
      <c r="AP177" s="508">
        <f>AP178</f>
        <v>0</v>
      </c>
      <c r="AQ177" s="509"/>
      <c r="AR177" s="509"/>
      <c r="AS177" s="510"/>
      <c r="AT177" s="274"/>
      <c r="AU177" s="8"/>
    </row>
    <row r="178" spans="1:47" hidden="1">
      <c r="A178" s="569" t="s">
        <v>316</v>
      </c>
      <c r="B178" s="570"/>
      <c r="C178" s="570"/>
      <c r="D178" s="570"/>
      <c r="E178" s="570"/>
      <c r="F178" s="570"/>
      <c r="G178" s="570"/>
      <c r="H178" s="570"/>
      <c r="I178" s="571"/>
      <c r="J178" s="523"/>
      <c r="K178" s="524"/>
      <c r="L178" s="525"/>
      <c r="M178" s="535">
        <v>244</v>
      </c>
      <c r="N178" s="572"/>
      <c r="O178" s="536"/>
      <c r="P178" s="557">
        <f t="shared" si="3"/>
        <v>0</v>
      </c>
      <c r="Q178" s="558"/>
      <c r="R178" s="558"/>
      <c r="S178" s="558"/>
      <c r="T178" s="559"/>
      <c r="U178" s="529"/>
      <c r="V178" s="530"/>
      <c r="W178" s="530"/>
      <c r="X178" s="530"/>
      <c r="Y178" s="531"/>
      <c r="Z178" s="557"/>
      <c r="AA178" s="558"/>
      <c r="AB178" s="558"/>
      <c r="AC178" s="559"/>
      <c r="AD178" s="557"/>
      <c r="AE178" s="558"/>
      <c r="AF178" s="558"/>
      <c r="AG178" s="559"/>
      <c r="AH178" s="557"/>
      <c r="AI178" s="558"/>
      <c r="AJ178" s="558"/>
      <c r="AK178" s="559"/>
      <c r="AL178" s="523"/>
      <c r="AM178" s="524"/>
      <c r="AN178" s="524"/>
      <c r="AO178" s="525"/>
      <c r="AP178" s="523"/>
      <c r="AQ178" s="524"/>
      <c r="AR178" s="524"/>
      <c r="AS178" s="525"/>
      <c r="AT178" s="274"/>
      <c r="AU178" s="8"/>
    </row>
    <row r="179" spans="1:47" ht="38.25" hidden="1" customHeight="1">
      <c r="A179" s="563" t="s">
        <v>323</v>
      </c>
      <c r="B179" s="564"/>
      <c r="C179" s="564"/>
      <c r="D179" s="564"/>
      <c r="E179" s="564"/>
      <c r="F179" s="564"/>
      <c r="G179" s="564"/>
      <c r="H179" s="564"/>
      <c r="I179" s="565"/>
      <c r="J179" s="526"/>
      <c r="K179" s="527"/>
      <c r="L179" s="528"/>
      <c r="M179" s="537"/>
      <c r="N179" s="573"/>
      <c r="O179" s="538"/>
      <c r="P179" s="560">
        <f t="shared" si="3"/>
        <v>0</v>
      </c>
      <c r="Q179" s="561"/>
      <c r="R179" s="561"/>
      <c r="S179" s="561"/>
      <c r="T179" s="562"/>
      <c r="U179" s="532"/>
      <c r="V179" s="533"/>
      <c r="W179" s="533"/>
      <c r="X179" s="533"/>
      <c r="Y179" s="534"/>
      <c r="Z179" s="560"/>
      <c r="AA179" s="561"/>
      <c r="AB179" s="561"/>
      <c r="AC179" s="562"/>
      <c r="AD179" s="560"/>
      <c r="AE179" s="561"/>
      <c r="AF179" s="561"/>
      <c r="AG179" s="562"/>
      <c r="AH179" s="560"/>
      <c r="AI179" s="561"/>
      <c r="AJ179" s="561"/>
      <c r="AK179" s="562"/>
      <c r="AL179" s="526"/>
      <c r="AM179" s="527"/>
      <c r="AN179" s="527"/>
      <c r="AO179" s="528"/>
      <c r="AP179" s="526"/>
      <c r="AQ179" s="527"/>
      <c r="AR179" s="527"/>
      <c r="AS179" s="528"/>
      <c r="AT179" s="274"/>
      <c r="AU179" s="8"/>
    </row>
    <row r="180" spans="1:47" s="10" customFormat="1" hidden="1">
      <c r="A180" s="551" t="s">
        <v>51</v>
      </c>
      <c r="B180" s="552"/>
      <c r="C180" s="552"/>
      <c r="D180" s="552"/>
      <c r="E180" s="552"/>
      <c r="F180" s="552"/>
      <c r="G180" s="552"/>
      <c r="H180" s="552"/>
      <c r="I180" s="553"/>
      <c r="J180" s="554">
        <v>500</v>
      </c>
      <c r="K180" s="555"/>
      <c r="L180" s="556"/>
      <c r="M180" s="508" t="s">
        <v>49</v>
      </c>
      <c r="N180" s="509"/>
      <c r="O180" s="510"/>
      <c r="P180" s="548">
        <f t="shared" si="3"/>
        <v>0</v>
      </c>
      <c r="Q180" s="549"/>
      <c r="R180" s="549"/>
      <c r="S180" s="549"/>
      <c r="T180" s="550"/>
      <c r="U180" s="566">
        <f>U132</f>
        <v>0</v>
      </c>
      <c r="V180" s="567"/>
      <c r="W180" s="567"/>
      <c r="X180" s="567"/>
      <c r="Y180" s="568"/>
      <c r="Z180" s="548">
        <f>Z132</f>
        <v>0</v>
      </c>
      <c r="AA180" s="549"/>
      <c r="AB180" s="549"/>
      <c r="AC180" s="550"/>
      <c r="AD180" s="548">
        <f>AD132</f>
        <v>0</v>
      </c>
      <c r="AE180" s="549"/>
      <c r="AF180" s="549"/>
      <c r="AG180" s="550"/>
      <c r="AH180" s="548">
        <f>AH132</f>
        <v>0</v>
      </c>
      <c r="AI180" s="549"/>
      <c r="AJ180" s="549"/>
      <c r="AK180" s="550"/>
      <c r="AL180" s="508">
        <f>AL132</f>
        <v>0</v>
      </c>
      <c r="AM180" s="509"/>
      <c r="AN180" s="509"/>
      <c r="AO180" s="510"/>
      <c r="AP180" s="508">
        <f>AP132</f>
        <v>0</v>
      </c>
      <c r="AQ180" s="509"/>
      <c r="AR180" s="509"/>
      <c r="AS180" s="510"/>
      <c r="AT180" s="275"/>
      <c r="AU180" s="9"/>
    </row>
    <row r="181" spans="1:47" hidden="1">
      <c r="A181" s="551" t="s">
        <v>52</v>
      </c>
      <c r="B181" s="552"/>
      <c r="C181" s="552"/>
      <c r="D181" s="552"/>
      <c r="E181" s="552"/>
      <c r="F181" s="552"/>
      <c r="G181" s="552"/>
      <c r="H181" s="552"/>
      <c r="I181" s="553"/>
      <c r="J181" s="554">
        <v>600</v>
      </c>
      <c r="K181" s="555"/>
      <c r="L181" s="556"/>
      <c r="M181" s="508" t="s">
        <v>49</v>
      </c>
      <c r="N181" s="509"/>
      <c r="O181" s="510"/>
      <c r="P181" s="548">
        <f>SUM(U181:AS181)</f>
        <v>0</v>
      </c>
      <c r="Q181" s="549"/>
      <c r="R181" s="549"/>
      <c r="S181" s="549"/>
      <c r="T181" s="550"/>
      <c r="U181" s="548">
        <f>U180+U139-U154</f>
        <v>0</v>
      </c>
      <c r="V181" s="549"/>
      <c r="W181" s="549"/>
      <c r="X181" s="549"/>
      <c r="Y181" s="550"/>
      <c r="Z181" s="548">
        <f>Z180+Z139-Z154</f>
        <v>0</v>
      </c>
      <c r="AA181" s="549"/>
      <c r="AB181" s="549"/>
      <c r="AC181" s="550"/>
      <c r="AD181" s="548">
        <f>AD180+AD139-AD154</f>
        <v>0</v>
      </c>
      <c r="AE181" s="549"/>
      <c r="AF181" s="549"/>
      <c r="AG181" s="550"/>
      <c r="AH181" s="508">
        <f>AH180+AH139-AH154</f>
        <v>0</v>
      </c>
      <c r="AI181" s="509"/>
      <c r="AJ181" s="509"/>
      <c r="AK181" s="510"/>
      <c r="AL181" s="508">
        <f>AL180+AL139-AL154</f>
        <v>0</v>
      </c>
      <c r="AM181" s="509"/>
      <c r="AN181" s="509"/>
      <c r="AO181" s="510"/>
      <c r="AP181" s="508">
        <f>AP180+AP139-AP154</f>
        <v>0</v>
      </c>
      <c r="AQ181" s="509"/>
      <c r="AR181" s="509"/>
      <c r="AS181" s="510"/>
      <c r="AT181" s="274"/>
      <c r="AU181" s="8"/>
    </row>
    <row r="182" spans="1:47" ht="12.75" hidden="1" customHeight="1">
      <c r="A182" s="519" t="s">
        <v>23</v>
      </c>
      <c r="B182" s="519"/>
      <c r="C182" s="519"/>
      <c r="D182" s="519"/>
      <c r="E182" s="519"/>
      <c r="F182" s="519"/>
      <c r="G182" s="519"/>
      <c r="H182" s="519"/>
      <c r="I182" s="519"/>
      <c r="J182" s="587" t="s">
        <v>40</v>
      </c>
      <c r="K182" s="587"/>
      <c r="L182" s="587"/>
      <c r="M182" s="587" t="s">
        <v>41</v>
      </c>
      <c r="N182" s="587"/>
      <c r="O182" s="587"/>
      <c r="P182" s="586" t="s">
        <v>79</v>
      </c>
      <c r="Q182" s="586"/>
      <c r="R182" s="586"/>
      <c r="S182" s="586"/>
      <c r="T182" s="586"/>
      <c r="U182" s="586"/>
      <c r="V182" s="586"/>
      <c r="W182" s="586"/>
      <c r="X182" s="586"/>
      <c r="Y182" s="586"/>
      <c r="Z182" s="586"/>
      <c r="AA182" s="586"/>
      <c r="AB182" s="586"/>
      <c r="AC182" s="586"/>
      <c r="AD182" s="586"/>
      <c r="AE182" s="586"/>
      <c r="AF182" s="586"/>
      <c r="AG182" s="586"/>
      <c r="AH182" s="586"/>
      <c r="AI182" s="586"/>
      <c r="AJ182" s="586"/>
      <c r="AK182" s="586"/>
      <c r="AL182" s="586"/>
      <c r="AM182" s="586"/>
      <c r="AN182" s="586"/>
      <c r="AO182" s="586"/>
      <c r="AP182" s="586"/>
      <c r="AQ182" s="586"/>
      <c r="AR182" s="586"/>
      <c r="AS182" s="586"/>
    </row>
    <row r="183" spans="1:47" ht="12.75" hidden="1" customHeight="1">
      <c r="A183" s="519"/>
      <c r="B183" s="519"/>
      <c r="C183" s="519"/>
      <c r="D183" s="519"/>
      <c r="E183" s="519"/>
      <c r="F183" s="519"/>
      <c r="G183" s="519"/>
      <c r="H183" s="519"/>
      <c r="I183" s="519"/>
      <c r="J183" s="587"/>
      <c r="K183" s="587"/>
      <c r="L183" s="587"/>
      <c r="M183" s="587"/>
      <c r="N183" s="587"/>
      <c r="O183" s="587"/>
      <c r="P183" s="586" t="s">
        <v>42</v>
      </c>
      <c r="Q183" s="586"/>
      <c r="R183" s="586"/>
      <c r="S183" s="586"/>
      <c r="T183" s="586"/>
      <c r="U183" s="586" t="s">
        <v>28</v>
      </c>
      <c r="V183" s="586"/>
      <c r="W183" s="586"/>
      <c r="X183" s="586"/>
      <c r="Y183" s="586"/>
      <c r="Z183" s="586"/>
      <c r="AA183" s="586"/>
      <c r="AB183" s="586"/>
      <c r="AC183" s="586"/>
      <c r="AD183" s="586"/>
      <c r="AE183" s="586"/>
      <c r="AF183" s="586"/>
      <c r="AG183" s="586"/>
      <c r="AH183" s="586"/>
      <c r="AI183" s="586"/>
      <c r="AJ183" s="586"/>
      <c r="AK183" s="586"/>
      <c r="AL183" s="586"/>
      <c r="AM183" s="586"/>
      <c r="AN183" s="586"/>
      <c r="AO183" s="586"/>
      <c r="AP183" s="586"/>
      <c r="AQ183" s="586"/>
      <c r="AR183" s="586"/>
      <c r="AS183" s="586"/>
    </row>
    <row r="184" spans="1:47" ht="79.5" hidden="1" customHeight="1">
      <c r="A184" s="519"/>
      <c r="B184" s="519"/>
      <c r="C184" s="519"/>
      <c r="D184" s="519"/>
      <c r="E184" s="519"/>
      <c r="F184" s="519"/>
      <c r="G184" s="519"/>
      <c r="H184" s="519"/>
      <c r="I184" s="519"/>
      <c r="J184" s="587"/>
      <c r="K184" s="587"/>
      <c r="L184" s="587"/>
      <c r="M184" s="587"/>
      <c r="N184" s="587"/>
      <c r="O184" s="587"/>
      <c r="P184" s="586"/>
      <c r="Q184" s="586"/>
      <c r="R184" s="586"/>
      <c r="S184" s="586"/>
      <c r="T184" s="586"/>
      <c r="U184" s="587" t="s">
        <v>325</v>
      </c>
      <c r="V184" s="587"/>
      <c r="W184" s="587"/>
      <c r="X184" s="587"/>
      <c r="Y184" s="587"/>
      <c r="Z184" s="587" t="s">
        <v>43</v>
      </c>
      <c r="AA184" s="587"/>
      <c r="AB184" s="587"/>
      <c r="AC184" s="587"/>
      <c r="AD184" s="587" t="s">
        <v>44</v>
      </c>
      <c r="AE184" s="587"/>
      <c r="AF184" s="587"/>
      <c r="AG184" s="587"/>
      <c r="AH184" s="587" t="s">
        <v>45</v>
      </c>
      <c r="AI184" s="587"/>
      <c r="AJ184" s="587"/>
      <c r="AK184" s="587"/>
      <c r="AL184" s="587" t="s">
        <v>46</v>
      </c>
      <c r="AM184" s="587"/>
      <c r="AN184" s="587"/>
      <c r="AO184" s="587"/>
      <c r="AP184" s="587"/>
      <c r="AQ184" s="587"/>
      <c r="AR184" s="587"/>
      <c r="AS184" s="587"/>
    </row>
    <row r="185" spans="1:47" ht="32.25" hidden="1" customHeight="1">
      <c r="A185" s="519"/>
      <c r="B185" s="519"/>
      <c r="C185" s="519"/>
      <c r="D185" s="519"/>
      <c r="E185" s="519"/>
      <c r="F185" s="519"/>
      <c r="G185" s="519"/>
      <c r="H185" s="519"/>
      <c r="I185" s="519"/>
      <c r="J185" s="587"/>
      <c r="K185" s="587"/>
      <c r="L185" s="587"/>
      <c r="M185" s="587"/>
      <c r="N185" s="587"/>
      <c r="O185" s="587"/>
      <c r="P185" s="586"/>
      <c r="Q185" s="586"/>
      <c r="R185" s="586"/>
      <c r="S185" s="586"/>
      <c r="T185" s="586"/>
      <c r="U185" s="587"/>
      <c r="V185" s="587"/>
      <c r="W185" s="587"/>
      <c r="X185" s="587"/>
      <c r="Y185" s="587"/>
      <c r="Z185" s="587"/>
      <c r="AA185" s="587"/>
      <c r="AB185" s="587"/>
      <c r="AC185" s="587"/>
      <c r="AD185" s="587"/>
      <c r="AE185" s="587"/>
      <c r="AF185" s="587"/>
      <c r="AG185" s="587"/>
      <c r="AH185" s="587"/>
      <c r="AI185" s="587"/>
      <c r="AJ185" s="587"/>
      <c r="AK185" s="587"/>
      <c r="AL185" s="587" t="s">
        <v>42</v>
      </c>
      <c r="AM185" s="587"/>
      <c r="AN185" s="587"/>
      <c r="AO185" s="587"/>
      <c r="AP185" s="587" t="s">
        <v>47</v>
      </c>
      <c r="AQ185" s="587"/>
      <c r="AR185" s="587"/>
      <c r="AS185" s="587"/>
    </row>
    <row r="186" spans="1:47" ht="16.149999999999999" hidden="1" customHeight="1">
      <c r="A186" s="579">
        <v>1</v>
      </c>
      <c r="B186" s="580"/>
      <c r="C186" s="580"/>
      <c r="D186" s="580"/>
      <c r="E186" s="580"/>
      <c r="F186" s="580"/>
      <c r="G186" s="580"/>
      <c r="H186" s="580"/>
      <c r="I186" s="581"/>
      <c r="J186" s="579">
        <v>2</v>
      </c>
      <c r="K186" s="580"/>
      <c r="L186" s="580"/>
      <c r="M186" s="580">
        <v>3</v>
      </c>
      <c r="N186" s="580"/>
      <c r="O186" s="580"/>
      <c r="P186" s="580">
        <v>4</v>
      </c>
      <c r="Q186" s="580"/>
      <c r="R186" s="580"/>
      <c r="S186" s="580"/>
      <c r="T186" s="580"/>
      <c r="U186" s="580">
        <v>5</v>
      </c>
      <c r="V186" s="580"/>
      <c r="W186" s="580"/>
      <c r="X186" s="580"/>
      <c r="Y186" s="581"/>
      <c r="Z186" s="579">
        <v>6</v>
      </c>
      <c r="AA186" s="580"/>
      <c r="AB186" s="580"/>
      <c r="AC186" s="581"/>
      <c r="AD186" s="579">
        <v>7</v>
      </c>
      <c r="AE186" s="580"/>
      <c r="AF186" s="580"/>
      <c r="AG186" s="581"/>
      <c r="AH186" s="579">
        <v>8</v>
      </c>
      <c r="AI186" s="580"/>
      <c r="AJ186" s="580"/>
      <c r="AK186" s="581"/>
      <c r="AL186" s="579">
        <v>9</v>
      </c>
      <c r="AM186" s="580"/>
      <c r="AN186" s="580"/>
      <c r="AO186" s="581"/>
      <c r="AP186" s="579">
        <v>10</v>
      </c>
      <c r="AQ186" s="580"/>
      <c r="AR186" s="580"/>
      <c r="AS186" s="581"/>
    </row>
    <row r="187" spans="1:47" s="2" customFormat="1" ht="16.149999999999999" hidden="1" customHeight="1">
      <c r="A187" s="582">
        <v>2019</v>
      </c>
      <c r="B187" s="583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3"/>
      <c r="Q187" s="583"/>
      <c r="R187" s="583"/>
      <c r="S187" s="583"/>
      <c r="T187" s="583"/>
      <c r="U187" s="583"/>
      <c r="V187" s="583"/>
      <c r="W187" s="583"/>
      <c r="X187" s="583"/>
      <c r="Y187" s="583"/>
      <c r="Z187" s="583"/>
      <c r="AA187" s="583"/>
      <c r="AB187" s="583"/>
      <c r="AC187" s="583"/>
      <c r="AD187" s="583"/>
      <c r="AE187" s="583"/>
      <c r="AF187" s="583"/>
      <c r="AG187" s="583"/>
      <c r="AH187" s="583"/>
      <c r="AI187" s="583"/>
      <c r="AJ187" s="583"/>
      <c r="AK187" s="583"/>
      <c r="AL187" s="583"/>
      <c r="AM187" s="583"/>
      <c r="AN187" s="583"/>
      <c r="AO187" s="583"/>
      <c r="AP187" s="583"/>
      <c r="AQ187" s="583"/>
      <c r="AR187" s="583"/>
      <c r="AS187" s="584"/>
      <c r="AT187" s="273"/>
    </row>
    <row r="188" spans="1:47" hidden="1">
      <c r="A188" s="551" t="s">
        <v>48</v>
      </c>
      <c r="B188" s="552"/>
      <c r="C188" s="552"/>
      <c r="D188" s="552"/>
      <c r="E188" s="552"/>
      <c r="F188" s="552"/>
      <c r="G188" s="552"/>
      <c r="H188" s="552"/>
      <c r="I188" s="553"/>
      <c r="J188" s="513">
        <v>100</v>
      </c>
      <c r="K188" s="513"/>
      <c r="L188" s="513"/>
      <c r="M188" s="585" t="s">
        <v>49</v>
      </c>
      <c r="N188" s="585"/>
      <c r="O188" s="585"/>
      <c r="P188" s="578">
        <f>P189+P191+P195+P196+P197+P198+P199</f>
        <v>0</v>
      </c>
      <c r="Q188" s="578"/>
      <c r="R188" s="578"/>
      <c r="S188" s="578"/>
      <c r="T188" s="578"/>
      <c r="U188" s="578">
        <f>U191</f>
        <v>0</v>
      </c>
      <c r="V188" s="578"/>
      <c r="W188" s="578"/>
      <c r="X188" s="578"/>
      <c r="Y188" s="578"/>
      <c r="Z188" s="578">
        <f>Z197</f>
        <v>0</v>
      </c>
      <c r="AA188" s="578"/>
      <c r="AB188" s="578"/>
      <c r="AC188" s="578"/>
      <c r="AD188" s="578">
        <f>AD197</f>
        <v>0</v>
      </c>
      <c r="AE188" s="578"/>
      <c r="AF188" s="578"/>
      <c r="AG188" s="578"/>
      <c r="AH188" s="501">
        <f>AH191</f>
        <v>0</v>
      </c>
      <c r="AI188" s="501"/>
      <c r="AJ188" s="501"/>
      <c r="AK188" s="501"/>
      <c r="AL188" s="501">
        <f>AL191+AL195+AL196+AL198</f>
        <v>0</v>
      </c>
      <c r="AM188" s="501"/>
      <c r="AN188" s="501"/>
      <c r="AO188" s="501"/>
      <c r="AP188" s="501">
        <f>AP191+AP198</f>
        <v>0</v>
      </c>
      <c r="AQ188" s="501"/>
      <c r="AR188" s="501"/>
      <c r="AS188" s="501"/>
      <c r="AT188" s="274"/>
      <c r="AU188" s="8"/>
    </row>
    <row r="189" spans="1:47" hidden="1">
      <c r="A189" s="569" t="s">
        <v>287</v>
      </c>
      <c r="B189" s="570"/>
      <c r="C189" s="570"/>
      <c r="D189" s="570"/>
      <c r="E189" s="570"/>
      <c r="F189" s="570"/>
      <c r="G189" s="570"/>
      <c r="H189" s="570"/>
      <c r="I189" s="571"/>
      <c r="J189" s="513">
        <v>110</v>
      </c>
      <c r="K189" s="513"/>
      <c r="L189" s="513"/>
      <c r="M189" s="513">
        <v>120</v>
      </c>
      <c r="N189" s="513"/>
      <c r="O189" s="513"/>
      <c r="P189" s="578">
        <f>AL189</f>
        <v>0</v>
      </c>
      <c r="Q189" s="578"/>
      <c r="R189" s="578"/>
      <c r="S189" s="578"/>
      <c r="T189" s="578"/>
      <c r="U189" s="578" t="s">
        <v>49</v>
      </c>
      <c r="V189" s="578"/>
      <c r="W189" s="578"/>
      <c r="X189" s="578"/>
      <c r="Y189" s="578"/>
      <c r="Z189" s="578" t="s">
        <v>49</v>
      </c>
      <c r="AA189" s="578"/>
      <c r="AB189" s="578"/>
      <c r="AC189" s="578"/>
      <c r="AD189" s="578" t="s">
        <v>49</v>
      </c>
      <c r="AE189" s="578"/>
      <c r="AF189" s="578"/>
      <c r="AG189" s="578"/>
      <c r="AH189" s="501" t="s">
        <v>49</v>
      </c>
      <c r="AI189" s="501"/>
      <c r="AJ189" s="501"/>
      <c r="AK189" s="501"/>
      <c r="AL189" s="501"/>
      <c r="AM189" s="501"/>
      <c r="AN189" s="501"/>
      <c r="AO189" s="501"/>
      <c r="AP189" s="501" t="s">
        <v>49</v>
      </c>
      <c r="AQ189" s="501"/>
      <c r="AR189" s="501"/>
      <c r="AS189" s="501"/>
      <c r="AT189" s="274"/>
      <c r="AU189" s="8"/>
    </row>
    <row r="190" spans="1:47" ht="12.75" hidden="1" customHeight="1">
      <c r="A190" s="563" t="s">
        <v>288</v>
      </c>
      <c r="B190" s="564"/>
      <c r="C190" s="564"/>
      <c r="D190" s="564"/>
      <c r="E190" s="564"/>
      <c r="F190" s="564"/>
      <c r="G190" s="564"/>
      <c r="H190" s="564"/>
      <c r="I190" s="565"/>
      <c r="J190" s="513"/>
      <c r="K190" s="513"/>
      <c r="L190" s="513"/>
      <c r="M190" s="513"/>
      <c r="N190" s="513"/>
      <c r="O190" s="513"/>
      <c r="P190" s="578"/>
      <c r="Q190" s="578"/>
      <c r="R190" s="578"/>
      <c r="S190" s="578"/>
      <c r="T190" s="578"/>
      <c r="U190" s="578"/>
      <c r="V190" s="578"/>
      <c r="W190" s="578"/>
      <c r="X190" s="578"/>
      <c r="Y190" s="578"/>
      <c r="Z190" s="578"/>
      <c r="AA190" s="578"/>
      <c r="AB190" s="578"/>
      <c r="AC190" s="578"/>
      <c r="AD190" s="578"/>
      <c r="AE190" s="578"/>
      <c r="AF190" s="578"/>
      <c r="AG190" s="578"/>
      <c r="AH190" s="501"/>
      <c r="AI190" s="501"/>
      <c r="AJ190" s="501"/>
      <c r="AK190" s="501"/>
      <c r="AL190" s="501"/>
      <c r="AM190" s="501"/>
      <c r="AN190" s="501"/>
      <c r="AO190" s="501"/>
      <c r="AP190" s="501"/>
      <c r="AQ190" s="501"/>
      <c r="AR190" s="501"/>
      <c r="AS190" s="501"/>
      <c r="AT190" s="274"/>
      <c r="AU190" s="8"/>
    </row>
    <row r="191" spans="1:47" ht="12.75" hidden="1" customHeight="1">
      <c r="A191" s="574" t="s">
        <v>289</v>
      </c>
      <c r="B191" s="575"/>
      <c r="C191" s="575"/>
      <c r="D191" s="575"/>
      <c r="E191" s="575"/>
      <c r="F191" s="575"/>
      <c r="G191" s="575"/>
      <c r="H191" s="575"/>
      <c r="I191" s="576"/>
      <c r="J191" s="513">
        <v>120</v>
      </c>
      <c r="K191" s="513"/>
      <c r="L191" s="513"/>
      <c r="M191" s="513">
        <v>130</v>
      </c>
      <c r="N191" s="513"/>
      <c r="O191" s="513"/>
      <c r="P191" s="578">
        <f>P192+P194</f>
        <v>0</v>
      </c>
      <c r="Q191" s="578"/>
      <c r="R191" s="578"/>
      <c r="S191" s="578"/>
      <c r="T191" s="578"/>
      <c r="U191" s="578">
        <f>U192+U194</f>
        <v>0</v>
      </c>
      <c r="V191" s="578"/>
      <c r="W191" s="578"/>
      <c r="X191" s="578"/>
      <c r="Y191" s="578"/>
      <c r="Z191" s="578" t="s">
        <v>49</v>
      </c>
      <c r="AA191" s="578"/>
      <c r="AB191" s="578"/>
      <c r="AC191" s="578"/>
      <c r="AD191" s="578" t="s">
        <v>49</v>
      </c>
      <c r="AE191" s="578"/>
      <c r="AF191" s="578"/>
      <c r="AG191" s="578"/>
      <c r="AH191" s="501">
        <f>AH192+AH194</f>
        <v>0</v>
      </c>
      <c r="AI191" s="501"/>
      <c r="AJ191" s="501"/>
      <c r="AK191" s="501"/>
      <c r="AL191" s="501">
        <f>AL192+AL194</f>
        <v>0</v>
      </c>
      <c r="AM191" s="501"/>
      <c r="AN191" s="501"/>
      <c r="AO191" s="501"/>
      <c r="AP191" s="501">
        <f t="shared" ref="AP191" si="4">AP192+AP194</f>
        <v>0</v>
      </c>
      <c r="AQ191" s="501"/>
      <c r="AR191" s="501"/>
      <c r="AS191" s="501"/>
      <c r="AT191" s="274"/>
      <c r="AU191" s="8"/>
    </row>
    <row r="192" spans="1:47" hidden="1">
      <c r="A192" s="569" t="s">
        <v>290</v>
      </c>
      <c r="B192" s="570"/>
      <c r="C192" s="570"/>
      <c r="D192" s="570"/>
      <c r="E192" s="570"/>
      <c r="F192" s="570"/>
      <c r="G192" s="570"/>
      <c r="H192" s="570"/>
      <c r="I192" s="571"/>
      <c r="J192" s="501"/>
      <c r="K192" s="501"/>
      <c r="L192" s="501"/>
      <c r="M192" s="513">
        <v>130</v>
      </c>
      <c r="N192" s="513"/>
      <c r="O192" s="513"/>
      <c r="P192" s="578">
        <f>U192+AH192+AL192+AP192</f>
        <v>0</v>
      </c>
      <c r="Q192" s="578"/>
      <c r="R192" s="578"/>
      <c r="S192" s="578"/>
      <c r="T192" s="578"/>
      <c r="U192" s="578"/>
      <c r="V192" s="578"/>
      <c r="W192" s="578"/>
      <c r="X192" s="578"/>
      <c r="Y192" s="578"/>
      <c r="Z192" s="578" t="s">
        <v>49</v>
      </c>
      <c r="AA192" s="578"/>
      <c r="AB192" s="578"/>
      <c r="AC192" s="578"/>
      <c r="AD192" s="578" t="s">
        <v>49</v>
      </c>
      <c r="AE192" s="578"/>
      <c r="AF192" s="578"/>
      <c r="AG192" s="578"/>
      <c r="AH192" s="578"/>
      <c r="AI192" s="578"/>
      <c r="AJ192" s="578"/>
      <c r="AK192" s="578"/>
      <c r="AL192" s="501"/>
      <c r="AM192" s="501"/>
      <c r="AN192" s="501"/>
      <c r="AO192" s="501"/>
      <c r="AP192" s="501"/>
      <c r="AQ192" s="501"/>
      <c r="AR192" s="501"/>
      <c r="AS192" s="501"/>
      <c r="AT192" s="274"/>
      <c r="AU192" s="8"/>
    </row>
    <row r="193" spans="1:47" ht="12.75" hidden="1" customHeight="1">
      <c r="A193" s="563" t="s">
        <v>291</v>
      </c>
      <c r="B193" s="564"/>
      <c r="C193" s="564"/>
      <c r="D193" s="564"/>
      <c r="E193" s="564"/>
      <c r="F193" s="564"/>
      <c r="G193" s="564"/>
      <c r="H193" s="564"/>
      <c r="I193" s="565"/>
      <c r="J193" s="501"/>
      <c r="K193" s="501"/>
      <c r="L193" s="501"/>
      <c r="M193" s="513"/>
      <c r="N193" s="513"/>
      <c r="O193" s="513"/>
      <c r="P193" s="578"/>
      <c r="Q193" s="578"/>
      <c r="R193" s="578"/>
      <c r="S193" s="578"/>
      <c r="T193" s="578"/>
      <c r="U193" s="578"/>
      <c r="V193" s="578"/>
      <c r="W193" s="578"/>
      <c r="X193" s="578"/>
      <c r="Y193" s="578"/>
      <c r="Z193" s="578"/>
      <c r="AA193" s="578"/>
      <c r="AB193" s="578"/>
      <c r="AC193" s="578"/>
      <c r="AD193" s="578"/>
      <c r="AE193" s="578"/>
      <c r="AF193" s="578"/>
      <c r="AG193" s="578"/>
      <c r="AH193" s="578"/>
      <c r="AI193" s="578"/>
      <c r="AJ193" s="578"/>
      <c r="AK193" s="578"/>
      <c r="AL193" s="501"/>
      <c r="AM193" s="501"/>
      <c r="AN193" s="501"/>
      <c r="AO193" s="501"/>
      <c r="AP193" s="501"/>
      <c r="AQ193" s="501"/>
      <c r="AR193" s="501"/>
      <c r="AS193" s="501"/>
      <c r="AT193" s="274"/>
      <c r="AU193" s="8"/>
    </row>
    <row r="194" spans="1:47" ht="12.75" hidden="1" customHeight="1">
      <c r="A194" s="574" t="s">
        <v>292</v>
      </c>
      <c r="B194" s="575"/>
      <c r="C194" s="575"/>
      <c r="D194" s="575"/>
      <c r="E194" s="575"/>
      <c r="F194" s="575"/>
      <c r="G194" s="575"/>
      <c r="H194" s="575"/>
      <c r="I194" s="576"/>
      <c r="J194" s="501"/>
      <c r="K194" s="501"/>
      <c r="L194" s="501"/>
      <c r="M194" s="513">
        <v>130</v>
      </c>
      <c r="N194" s="513"/>
      <c r="O194" s="513"/>
      <c r="P194" s="578">
        <f>U194+AH194+AL194+AP194</f>
        <v>0</v>
      </c>
      <c r="Q194" s="578"/>
      <c r="R194" s="578"/>
      <c r="S194" s="578"/>
      <c r="T194" s="578"/>
      <c r="U194" s="515"/>
      <c r="V194" s="515"/>
      <c r="W194" s="515"/>
      <c r="X194" s="515"/>
      <c r="Y194" s="515"/>
      <c r="Z194" s="578" t="s">
        <v>49</v>
      </c>
      <c r="AA194" s="578"/>
      <c r="AB194" s="578"/>
      <c r="AC194" s="578"/>
      <c r="AD194" s="578" t="s">
        <v>49</v>
      </c>
      <c r="AE194" s="578"/>
      <c r="AF194" s="578"/>
      <c r="AG194" s="578"/>
      <c r="AH194" s="578"/>
      <c r="AI194" s="578"/>
      <c r="AJ194" s="578"/>
      <c r="AK194" s="578"/>
      <c r="AL194" s="501"/>
      <c r="AM194" s="501"/>
      <c r="AN194" s="501"/>
      <c r="AO194" s="501"/>
      <c r="AP194" s="501"/>
      <c r="AQ194" s="501"/>
      <c r="AR194" s="501"/>
      <c r="AS194" s="501"/>
      <c r="AT194" s="274"/>
      <c r="AU194" s="8"/>
    </row>
    <row r="195" spans="1:47" ht="25.5" hidden="1" customHeight="1">
      <c r="A195" s="574" t="s">
        <v>293</v>
      </c>
      <c r="B195" s="575"/>
      <c r="C195" s="575"/>
      <c r="D195" s="575"/>
      <c r="E195" s="575"/>
      <c r="F195" s="575"/>
      <c r="G195" s="575"/>
      <c r="H195" s="575"/>
      <c r="I195" s="576"/>
      <c r="J195" s="513">
        <v>130</v>
      </c>
      <c r="K195" s="513"/>
      <c r="L195" s="513"/>
      <c r="M195" s="513">
        <v>140</v>
      </c>
      <c r="N195" s="513"/>
      <c r="O195" s="513"/>
      <c r="P195" s="578">
        <f>AL195</f>
        <v>0</v>
      </c>
      <c r="Q195" s="578"/>
      <c r="R195" s="578"/>
      <c r="S195" s="578"/>
      <c r="T195" s="578"/>
      <c r="U195" s="578" t="s">
        <v>49</v>
      </c>
      <c r="V195" s="578"/>
      <c r="W195" s="578"/>
      <c r="X195" s="578"/>
      <c r="Y195" s="578"/>
      <c r="Z195" s="578" t="s">
        <v>49</v>
      </c>
      <c r="AA195" s="578"/>
      <c r="AB195" s="578"/>
      <c r="AC195" s="578"/>
      <c r="AD195" s="578" t="s">
        <v>49</v>
      </c>
      <c r="AE195" s="578"/>
      <c r="AF195" s="578"/>
      <c r="AG195" s="578"/>
      <c r="AH195" s="501" t="s">
        <v>49</v>
      </c>
      <c r="AI195" s="501"/>
      <c r="AJ195" s="501"/>
      <c r="AK195" s="501"/>
      <c r="AL195" s="501"/>
      <c r="AM195" s="501"/>
      <c r="AN195" s="501"/>
      <c r="AO195" s="501"/>
      <c r="AP195" s="501" t="s">
        <v>49</v>
      </c>
      <c r="AQ195" s="501"/>
      <c r="AR195" s="501"/>
      <c r="AS195" s="501"/>
      <c r="AT195" s="274"/>
      <c r="AU195" s="8"/>
    </row>
    <row r="196" spans="1:47" ht="51" hidden="1" customHeight="1">
      <c r="A196" s="574" t="s">
        <v>294</v>
      </c>
      <c r="B196" s="575"/>
      <c r="C196" s="575"/>
      <c r="D196" s="575"/>
      <c r="E196" s="575"/>
      <c r="F196" s="575"/>
      <c r="G196" s="575"/>
      <c r="H196" s="575"/>
      <c r="I196" s="576"/>
      <c r="J196" s="513">
        <v>140</v>
      </c>
      <c r="K196" s="513"/>
      <c r="L196" s="513"/>
      <c r="M196" s="513">
        <v>150</v>
      </c>
      <c r="N196" s="513"/>
      <c r="O196" s="513"/>
      <c r="P196" s="578">
        <f>AL196</f>
        <v>0</v>
      </c>
      <c r="Q196" s="578"/>
      <c r="R196" s="578"/>
      <c r="S196" s="578"/>
      <c r="T196" s="578"/>
      <c r="U196" s="578" t="s">
        <v>49</v>
      </c>
      <c r="V196" s="578"/>
      <c r="W196" s="578"/>
      <c r="X196" s="578"/>
      <c r="Y196" s="578"/>
      <c r="Z196" s="578" t="s">
        <v>49</v>
      </c>
      <c r="AA196" s="578"/>
      <c r="AB196" s="578"/>
      <c r="AC196" s="578"/>
      <c r="AD196" s="578" t="s">
        <v>49</v>
      </c>
      <c r="AE196" s="578"/>
      <c r="AF196" s="578"/>
      <c r="AG196" s="578"/>
      <c r="AH196" s="501" t="s">
        <v>49</v>
      </c>
      <c r="AI196" s="501"/>
      <c r="AJ196" s="501"/>
      <c r="AK196" s="501"/>
      <c r="AL196" s="501"/>
      <c r="AM196" s="501"/>
      <c r="AN196" s="501"/>
      <c r="AO196" s="501"/>
      <c r="AP196" s="501" t="s">
        <v>49</v>
      </c>
      <c r="AQ196" s="501"/>
      <c r="AR196" s="501"/>
      <c r="AS196" s="501"/>
      <c r="AT196" s="274"/>
      <c r="AU196" s="8"/>
    </row>
    <row r="197" spans="1:47" hidden="1">
      <c r="A197" s="574" t="s">
        <v>295</v>
      </c>
      <c r="B197" s="575"/>
      <c r="C197" s="575"/>
      <c r="D197" s="575"/>
      <c r="E197" s="575"/>
      <c r="F197" s="575"/>
      <c r="G197" s="575"/>
      <c r="H197" s="575"/>
      <c r="I197" s="576"/>
      <c r="J197" s="513">
        <v>150</v>
      </c>
      <c r="K197" s="513"/>
      <c r="L197" s="513"/>
      <c r="M197" s="554">
        <v>180</v>
      </c>
      <c r="N197" s="555"/>
      <c r="O197" s="556"/>
      <c r="P197" s="548">
        <f>AD197+Z197</f>
        <v>0</v>
      </c>
      <c r="Q197" s="549"/>
      <c r="R197" s="549"/>
      <c r="S197" s="549"/>
      <c r="T197" s="550"/>
      <c r="U197" s="548" t="s">
        <v>49</v>
      </c>
      <c r="V197" s="549"/>
      <c r="W197" s="549"/>
      <c r="X197" s="549"/>
      <c r="Y197" s="550"/>
      <c r="Z197" s="548"/>
      <c r="AA197" s="549"/>
      <c r="AB197" s="549"/>
      <c r="AC197" s="550"/>
      <c r="AD197" s="548"/>
      <c r="AE197" s="549"/>
      <c r="AF197" s="549"/>
      <c r="AG197" s="550"/>
      <c r="AH197" s="508" t="s">
        <v>49</v>
      </c>
      <c r="AI197" s="509"/>
      <c r="AJ197" s="509"/>
      <c r="AK197" s="510"/>
      <c r="AL197" s="508" t="s">
        <v>49</v>
      </c>
      <c r="AM197" s="509"/>
      <c r="AN197" s="509"/>
      <c r="AO197" s="510"/>
      <c r="AP197" s="508" t="s">
        <v>49</v>
      </c>
      <c r="AQ197" s="509"/>
      <c r="AR197" s="509"/>
      <c r="AS197" s="510"/>
      <c r="AT197" s="274"/>
      <c r="AU197" s="8"/>
    </row>
    <row r="198" spans="1:47" hidden="1">
      <c r="A198" s="574" t="s">
        <v>296</v>
      </c>
      <c r="B198" s="575"/>
      <c r="C198" s="575"/>
      <c r="D198" s="575"/>
      <c r="E198" s="575"/>
      <c r="F198" s="575"/>
      <c r="G198" s="575"/>
      <c r="H198" s="575"/>
      <c r="I198" s="576"/>
      <c r="J198" s="513">
        <v>160</v>
      </c>
      <c r="K198" s="513"/>
      <c r="L198" s="513"/>
      <c r="M198" s="554">
        <v>180</v>
      </c>
      <c r="N198" s="555"/>
      <c r="O198" s="556"/>
      <c r="P198" s="548">
        <f>AL198+AP198</f>
        <v>0</v>
      </c>
      <c r="Q198" s="549"/>
      <c r="R198" s="549"/>
      <c r="S198" s="549"/>
      <c r="T198" s="550"/>
      <c r="U198" s="548" t="s">
        <v>49</v>
      </c>
      <c r="V198" s="549"/>
      <c r="W198" s="549"/>
      <c r="X198" s="549"/>
      <c r="Y198" s="550"/>
      <c r="Z198" s="548" t="s">
        <v>49</v>
      </c>
      <c r="AA198" s="549"/>
      <c r="AB198" s="549"/>
      <c r="AC198" s="550"/>
      <c r="AD198" s="548" t="s">
        <v>49</v>
      </c>
      <c r="AE198" s="549"/>
      <c r="AF198" s="549"/>
      <c r="AG198" s="550"/>
      <c r="AH198" s="508" t="s">
        <v>49</v>
      </c>
      <c r="AI198" s="509"/>
      <c r="AJ198" s="509"/>
      <c r="AK198" s="510"/>
      <c r="AL198" s="508"/>
      <c r="AM198" s="509"/>
      <c r="AN198" s="509"/>
      <c r="AO198" s="510"/>
      <c r="AP198" s="508"/>
      <c r="AQ198" s="509"/>
      <c r="AR198" s="509"/>
      <c r="AS198" s="510"/>
      <c r="AT198" s="274"/>
      <c r="AU198" s="8"/>
    </row>
    <row r="199" spans="1:47" hidden="1">
      <c r="A199" s="574" t="s">
        <v>297</v>
      </c>
      <c r="B199" s="575"/>
      <c r="C199" s="575"/>
      <c r="D199" s="575"/>
      <c r="E199" s="575"/>
      <c r="F199" s="575"/>
      <c r="G199" s="575"/>
      <c r="H199" s="575"/>
      <c r="I199" s="576"/>
      <c r="J199" s="513">
        <v>180</v>
      </c>
      <c r="K199" s="513"/>
      <c r="L199" s="513"/>
      <c r="M199" s="508" t="s">
        <v>49</v>
      </c>
      <c r="N199" s="509"/>
      <c r="O199" s="510"/>
      <c r="P199" s="548">
        <f>P200+P202</f>
        <v>0</v>
      </c>
      <c r="Q199" s="549"/>
      <c r="R199" s="549"/>
      <c r="S199" s="549"/>
      <c r="T199" s="550"/>
      <c r="U199" s="548" t="s">
        <v>49</v>
      </c>
      <c r="V199" s="549"/>
      <c r="W199" s="549"/>
      <c r="X199" s="549"/>
      <c r="Y199" s="550"/>
      <c r="Z199" s="548" t="s">
        <v>49</v>
      </c>
      <c r="AA199" s="549"/>
      <c r="AB199" s="549"/>
      <c r="AC199" s="550"/>
      <c r="AD199" s="548" t="s">
        <v>49</v>
      </c>
      <c r="AE199" s="549"/>
      <c r="AF199" s="549"/>
      <c r="AG199" s="550"/>
      <c r="AH199" s="508" t="s">
        <v>49</v>
      </c>
      <c r="AI199" s="509"/>
      <c r="AJ199" s="509"/>
      <c r="AK199" s="510"/>
      <c r="AL199" s="508">
        <f>AL200+AL202</f>
        <v>0</v>
      </c>
      <c r="AM199" s="509"/>
      <c r="AN199" s="509"/>
      <c r="AO199" s="510"/>
      <c r="AP199" s="508" t="s">
        <v>49</v>
      </c>
      <c r="AQ199" s="509"/>
      <c r="AR199" s="509"/>
      <c r="AS199" s="510"/>
      <c r="AT199" s="274"/>
      <c r="AU199" s="8"/>
    </row>
    <row r="200" spans="1:47" hidden="1">
      <c r="A200" s="569" t="s">
        <v>298</v>
      </c>
      <c r="B200" s="570"/>
      <c r="C200" s="570"/>
      <c r="D200" s="570"/>
      <c r="E200" s="570"/>
      <c r="F200" s="570"/>
      <c r="G200" s="570"/>
      <c r="H200" s="570"/>
      <c r="I200" s="571"/>
      <c r="J200" s="523"/>
      <c r="K200" s="524"/>
      <c r="L200" s="525"/>
      <c r="M200" s="535">
        <v>410</v>
      </c>
      <c r="N200" s="572"/>
      <c r="O200" s="536"/>
      <c r="P200" s="557">
        <f>AL200</f>
        <v>0</v>
      </c>
      <c r="Q200" s="558"/>
      <c r="R200" s="558"/>
      <c r="S200" s="558"/>
      <c r="T200" s="559"/>
      <c r="U200" s="557" t="s">
        <v>49</v>
      </c>
      <c r="V200" s="558"/>
      <c r="W200" s="558"/>
      <c r="X200" s="558"/>
      <c r="Y200" s="559"/>
      <c r="Z200" s="557" t="s">
        <v>49</v>
      </c>
      <c r="AA200" s="558"/>
      <c r="AB200" s="558"/>
      <c r="AC200" s="559"/>
      <c r="AD200" s="557" t="s">
        <v>49</v>
      </c>
      <c r="AE200" s="558"/>
      <c r="AF200" s="558"/>
      <c r="AG200" s="559"/>
      <c r="AH200" s="523" t="s">
        <v>49</v>
      </c>
      <c r="AI200" s="524"/>
      <c r="AJ200" s="524"/>
      <c r="AK200" s="525"/>
      <c r="AL200" s="523"/>
      <c r="AM200" s="524"/>
      <c r="AN200" s="524"/>
      <c r="AO200" s="525"/>
      <c r="AP200" s="523" t="s">
        <v>49</v>
      </c>
      <c r="AQ200" s="524"/>
      <c r="AR200" s="524"/>
      <c r="AS200" s="525"/>
      <c r="AT200" s="274"/>
      <c r="AU200" s="8"/>
    </row>
    <row r="201" spans="1:47" ht="12.75" hidden="1" customHeight="1">
      <c r="A201" s="563" t="s">
        <v>299</v>
      </c>
      <c r="B201" s="564"/>
      <c r="C201" s="564"/>
      <c r="D201" s="564"/>
      <c r="E201" s="564"/>
      <c r="F201" s="564"/>
      <c r="G201" s="564"/>
      <c r="H201" s="564"/>
      <c r="I201" s="565"/>
      <c r="J201" s="526"/>
      <c r="K201" s="527"/>
      <c r="L201" s="528"/>
      <c r="M201" s="537"/>
      <c r="N201" s="573"/>
      <c r="O201" s="538"/>
      <c r="P201" s="560"/>
      <c r="Q201" s="561"/>
      <c r="R201" s="561"/>
      <c r="S201" s="561"/>
      <c r="T201" s="562"/>
      <c r="U201" s="560"/>
      <c r="V201" s="561"/>
      <c r="W201" s="561"/>
      <c r="X201" s="561"/>
      <c r="Y201" s="562"/>
      <c r="Z201" s="560"/>
      <c r="AA201" s="561"/>
      <c r="AB201" s="561"/>
      <c r="AC201" s="562"/>
      <c r="AD201" s="560"/>
      <c r="AE201" s="561"/>
      <c r="AF201" s="561"/>
      <c r="AG201" s="562"/>
      <c r="AH201" s="526"/>
      <c r="AI201" s="527"/>
      <c r="AJ201" s="527"/>
      <c r="AK201" s="528"/>
      <c r="AL201" s="526"/>
      <c r="AM201" s="527"/>
      <c r="AN201" s="527"/>
      <c r="AO201" s="528"/>
      <c r="AP201" s="526"/>
      <c r="AQ201" s="527"/>
      <c r="AR201" s="527"/>
      <c r="AS201" s="528"/>
      <c r="AT201" s="274"/>
      <c r="AU201" s="8"/>
    </row>
    <row r="202" spans="1:47" hidden="1">
      <c r="A202" s="574" t="s">
        <v>300</v>
      </c>
      <c r="B202" s="575"/>
      <c r="C202" s="575"/>
      <c r="D202" s="575"/>
      <c r="E202" s="575"/>
      <c r="F202" s="575"/>
      <c r="G202" s="575"/>
      <c r="H202" s="575"/>
      <c r="I202" s="576"/>
      <c r="J202" s="508"/>
      <c r="K202" s="509"/>
      <c r="L202" s="510"/>
      <c r="M202" s="554">
        <v>440</v>
      </c>
      <c r="N202" s="555"/>
      <c r="O202" s="556"/>
      <c r="P202" s="548">
        <f>AL202</f>
        <v>0</v>
      </c>
      <c r="Q202" s="549"/>
      <c r="R202" s="549"/>
      <c r="S202" s="549"/>
      <c r="T202" s="550"/>
      <c r="U202" s="548" t="s">
        <v>49</v>
      </c>
      <c r="V202" s="549"/>
      <c r="W202" s="549"/>
      <c r="X202" s="549"/>
      <c r="Y202" s="550"/>
      <c r="Z202" s="548" t="s">
        <v>49</v>
      </c>
      <c r="AA202" s="549"/>
      <c r="AB202" s="549"/>
      <c r="AC202" s="550"/>
      <c r="AD202" s="548" t="s">
        <v>49</v>
      </c>
      <c r="AE202" s="549"/>
      <c r="AF202" s="549"/>
      <c r="AG202" s="550"/>
      <c r="AH202" s="508" t="s">
        <v>49</v>
      </c>
      <c r="AI202" s="509"/>
      <c r="AJ202" s="509"/>
      <c r="AK202" s="510"/>
      <c r="AL202" s="508"/>
      <c r="AM202" s="509"/>
      <c r="AN202" s="509"/>
      <c r="AO202" s="510"/>
      <c r="AP202" s="508" t="s">
        <v>49</v>
      </c>
      <c r="AQ202" s="509"/>
      <c r="AR202" s="509"/>
      <c r="AS202" s="510"/>
      <c r="AT202" s="274"/>
      <c r="AU202" s="8"/>
    </row>
    <row r="203" spans="1:47" hidden="1">
      <c r="A203" s="551" t="s">
        <v>50</v>
      </c>
      <c r="B203" s="552"/>
      <c r="C203" s="552"/>
      <c r="D203" s="552"/>
      <c r="E203" s="552"/>
      <c r="F203" s="552"/>
      <c r="G203" s="552"/>
      <c r="H203" s="552"/>
      <c r="I203" s="553"/>
      <c r="J203" s="554">
        <v>200</v>
      </c>
      <c r="K203" s="555"/>
      <c r="L203" s="556"/>
      <c r="M203" s="508" t="s">
        <v>49</v>
      </c>
      <c r="N203" s="509"/>
      <c r="O203" s="510"/>
      <c r="P203" s="548">
        <f>SUM(U203:AS203)</f>
        <v>0</v>
      </c>
      <c r="Q203" s="549"/>
      <c r="R203" s="549"/>
      <c r="S203" s="549"/>
      <c r="T203" s="550"/>
      <c r="U203" s="548">
        <f>U204+U213+U218+U221+U226</f>
        <v>0</v>
      </c>
      <c r="V203" s="549"/>
      <c r="W203" s="549"/>
      <c r="X203" s="549"/>
      <c r="Y203" s="550"/>
      <c r="Z203" s="548">
        <f>Z204+Z213+Z218+Z221+Z226</f>
        <v>0</v>
      </c>
      <c r="AA203" s="549"/>
      <c r="AB203" s="549"/>
      <c r="AC203" s="550"/>
      <c r="AD203" s="548">
        <f>AD204+AD213+AD218+AD221+AD226</f>
        <v>0</v>
      </c>
      <c r="AE203" s="549"/>
      <c r="AF203" s="549"/>
      <c r="AG203" s="550"/>
      <c r="AH203" s="548">
        <f>AH204+AH213+AH218+AH221+AH226</f>
        <v>0</v>
      </c>
      <c r="AI203" s="549"/>
      <c r="AJ203" s="549"/>
      <c r="AK203" s="550"/>
      <c r="AL203" s="548">
        <f>AL204+AL213+AL218+AL221+AL226</f>
        <v>0</v>
      </c>
      <c r="AM203" s="549"/>
      <c r="AN203" s="549"/>
      <c r="AO203" s="550"/>
      <c r="AP203" s="548">
        <f>AP204+AP213+AP218+AP221+AP226</f>
        <v>0</v>
      </c>
      <c r="AQ203" s="549"/>
      <c r="AR203" s="549"/>
      <c r="AS203" s="550"/>
      <c r="AT203" s="274"/>
      <c r="AU203" s="8"/>
    </row>
    <row r="204" spans="1:47" hidden="1">
      <c r="A204" s="569" t="s">
        <v>301</v>
      </c>
      <c r="B204" s="570"/>
      <c r="C204" s="570"/>
      <c r="D204" s="570"/>
      <c r="E204" s="570"/>
      <c r="F204" s="570"/>
      <c r="G204" s="570"/>
      <c r="H204" s="570"/>
      <c r="I204" s="571"/>
      <c r="J204" s="535">
        <v>210</v>
      </c>
      <c r="K204" s="572"/>
      <c r="L204" s="536"/>
      <c r="M204" s="535">
        <v>100</v>
      </c>
      <c r="N204" s="572"/>
      <c r="O204" s="536"/>
      <c r="P204" s="557">
        <f t="shared" ref="P204:P229" si="5">SUM(U204:AS204)</f>
        <v>0</v>
      </c>
      <c r="Q204" s="558"/>
      <c r="R204" s="558"/>
      <c r="S204" s="558"/>
      <c r="T204" s="559"/>
      <c r="U204" s="557">
        <f>U206</f>
        <v>0</v>
      </c>
      <c r="V204" s="558"/>
      <c r="W204" s="558"/>
      <c r="X204" s="558"/>
      <c r="Y204" s="559"/>
      <c r="Z204" s="557">
        <f>Z206</f>
        <v>0</v>
      </c>
      <c r="AA204" s="558"/>
      <c r="AB204" s="558"/>
      <c r="AC204" s="559"/>
      <c r="AD204" s="557">
        <f>AD206</f>
        <v>0</v>
      </c>
      <c r="AE204" s="558"/>
      <c r="AF204" s="558"/>
      <c r="AG204" s="559"/>
      <c r="AH204" s="523">
        <f>AH206</f>
        <v>0</v>
      </c>
      <c r="AI204" s="524"/>
      <c r="AJ204" s="524"/>
      <c r="AK204" s="525"/>
      <c r="AL204" s="523">
        <f>AL206</f>
        <v>0</v>
      </c>
      <c r="AM204" s="524"/>
      <c r="AN204" s="524"/>
      <c r="AO204" s="525"/>
      <c r="AP204" s="523">
        <f>AP206</f>
        <v>0</v>
      </c>
      <c r="AQ204" s="524"/>
      <c r="AR204" s="524"/>
      <c r="AS204" s="525"/>
      <c r="AT204" s="274"/>
      <c r="AU204" s="8"/>
    </row>
    <row r="205" spans="1:47" ht="12.75" hidden="1" customHeight="1">
      <c r="A205" s="563" t="s">
        <v>302</v>
      </c>
      <c r="B205" s="564"/>
      <c r="C205" s="564"/>
      <c r="D205" s="564"/>
      <c r="E205" s="564"/>
      <c r="F205" s="564"/>
      <c r="G205" s="564"/>
      <c r="H205" s="564"/>
      <c r="I205" s="565"/>
      <c r="J205" s="537"/>
      <c r="K205" s="573"/>
      <c r="L205" s="538"/>
      <c r="M205" s="537"/>
      <c r="N205" s="573"/>
      <c r="O205" s="538"/>
      <c r="P205" s="560">
        <f t="shared" si="5"/>
        <v>0</v>
      </c>
      <c r="Q205" s="561"/>
      <c r="R205" s="561"/>
      <c r="S205" s="561"/>
      <c r="T205" s="562"/>
      <c r="U205" s="560"/>
      <c r="V205" s="561"/>
      <c r="W205" s="561"/>
      <c r="X205" s="561"/>
      <c r="Y205" s="562"/>
      <c r="Z205" s="560"/>
      <c r="AA205" s="561"/>
      <c r="AB205" s="561"/>
      <c r="AC205" s="562"/>
      <c r="AD205" s="560"/>
      <c r="AE205" s="561"/>
      <c r="AF205" s="561"/>
      <c r="AG205" s="562"/>
      <c r="AH205" s="526"/>
      <c r="AI205" s="527"/>
      <c r="AJ205" s="527"/>
      <c r="AK205" s="528"/>
      <c r="AL205" s="526"/>
      <c r="AM205" s="527"/>
      <c r="AN205" s="527"/>
      <c r="AO205" s="528"/>
      <c r="AP205" s="526"/>
      <c r="AQ205" s="527"/>
      <c r="AR205" s="527"/>
      <c r="AS205" s="528"/>
      <c r="AT205" s="274"/>
      <c r="AU205" s="8"/>
    </row>
    <row r="206" spans="1:47" hidden="1">
      <c r="A206" s="569" t="s">
        <v>303</v>
      </c>
      <c r="B206" s="570"/>
      <c r="C206" s="570"/>
      <c r="D206" s="570"/>
      <c r="E206" s="570"/>
      <c r="F206" s="570"/>
      <c r="G206" s="570"/>
      <c r="H206" s="570"/>
      <c r="I206" s="571"/>
      <c r="J206" s="535">
        <v>211</v>
      </c>
      <c r="K206" s="572"/>
      <c r="L206" s="536"/>
      <c r="M206" s="535">
        <v>110</v>
      </c>
      <c r="N206" s="572"/>
      <c r="O206" s="536"/>
      <c r="P206" s="557">
        <f t="shared" si="5"/>
        <v>0</v>
      </c>
      <c r="Q206" s="558"/>
      <c r="R206" s="558"/>
      <c r="S206" s="558"/>
      <c r="T206" s="559"/>
      <c r="U206" s="557">
        <f>SUM(U208:Y212)</f>
        <v>0</v>
      </c>
      <c r="V206" s="558"/>
      <c r="W206" s="558"/>
      <c r="X206" s="558"/>
      <c r="Y206" s="559"/>
      <c r="Z206" s="557">
        <f>SUM(Z208:AC212)</f>
        <v>0</v>
      </c>
      <c r="AA206" s="558"/>
      <c r="AB206" s="558"/>
      <c r="AC206" s="559"/>
      <c r="AD206" s="557">
        <f>SUM(AD208:AG212)</f>
        <v>0</v>
      </c>
      <c r="AE206" s="558"/>
      <c r="AF206" s="558"/>
      <c r="AG206" s="559"/>
      <c r="AH206" s="523">
        <f>SUM(AH208:AK212)</f>
        <v>0</v>
      </c>
      <c r="AI206" s="524"/>
      <c r="AJ206" s="524"/>
      <c r="AK206" s="525"/>
      <c r="AL206" s="523">
        <f>SUM(AL208:AO212)</f>
        <v>0</v>
      </c>
      <c r="AM206" s="524"/>
      <c r="AN206" s="524"/>
      <c r="AO206" s="525"/>
      <c r="AP206" s="523">
        <f>SUM(AP208:AS212)</f>
        <v>0</v>
      </c>
      <c r="AQ206" s="524"/>
      <c r="AR206" s="524"/>
      <c r="AS206" s="525"/>
      <c r="AT206" s="274"/>
      <c r="AU206" s="8"/>
    </row>
    <row r="207" spans="1:47" ht="25.5" hidden="1" customHeight="1">
      <c r="A207" s="563" t="s">
        <v>304</v>
      </c>
      <c r="B207" s="564"/>
      <c r="C207" s="564"/>
      <c r="D207" s="564"/>
      <c r="E207" s="564"/>
      <c r="F207" s="564"/>
      <c r="G207" s="564"/>
      <c r="H207" s="564"/>
      <c r="I207" s="565"/>
      <c r="J207" s="537"/>
      <c r="K207" s="573"/>
      <c r="L207" s="538"/>
      <c r="M207" s="537"/>
      <c r="N207" s="573"/>
      <c r="O207" s="538"/>
      <c r="P207" s="560">
        <f t="shared" si="5"/>
        <v>0</v>
      </c>
      <c r="Q207" s="561"/>
      <c r="R207" s="561"/>
      <c r="S207" s="561"/>
      <c r="T207" s="562"/>
      <c r="U207" s="560"/>
      <c r="V207" s="561"/>
      <c r="W207" s="561"/>
      <c r="X207" s="561"/>
      <c r="Y207" s="562"/>
      <c r="Z207" s="560"/>
      <c r="AA207" s="561"/>
      <c r="AB207" s="561"/>
      <c r="AC207" s="562"/>
      <c r="AD207" s="560"/>
      <c r="AE207" s="561"/>
      <c r="AF207" s="561"/>
      <c r="AG207" s="562"/>
      <c r="AH207" s="526"/>
      <c r="AI207" s="527"/>
      <c r="AJ207" s="527"/>
      <c r="AK207" s="528"/>
      <c r="AL207" s="526"/>
      <c r="AM207" s="527"/>
      <c r="AN207" s="527"/>
      <c r="AO207" s="528"/>
      <c r="AP207" s="526"/>
      <c r="AQ207" s="527"/>
      <c r="AR207" s="527"/>
      <c r="AS207" s="528"/>
      <c r="AT207" s="274"/>
      <c r="AU207" s="8"/>
    </row>
    <row r="208" spans="1:47" hidden="1">
      <c r="A208" s="569" t="s">
        <v>305</v>
      </c>
      <c r="B208" s="570"/>
      <c r="C208" s="570"/>
      <c r="D208" s="570"/>
      <c r="E208" s="570"/>
      <c r="F208" s="570"/>
      <c r="G208" s="570"/>
      <c r="H208" s="570"/>
      <c r="I208" s="571"/>
      <c r="J208" s="523"/>
      <c r="K208" s="524"/>
      <c r="L208" s="525"/>
      <c r="M208" s="535">
        <v>111</v>
      </c>
      <c r="N208" s="572"/>
      <c r="O208" s="536"/>
      <c r="P208" s="557">
        <f t="shared" si="5"/>
        <v>0</v>
      </c>
      <c r="Q208" s="558"/>
      <c r="R208" s="558"/>
      <c r="S208" s="558"/>
      <c r="T208" s="559"/>
      <c r="U208" s="529"/>
      <c r="V208" s="530"/>
      <c r="W208" s="530"/>
      <c r="X208" s="530"/>
      <c r="Y208" s="531"/>
      <c r="Z208" s="557"/>
      <c r="AA208" s="558"/>
      <c r="AB208" s="558"/>
      <c r="AC208" s="559"/>
      <c r="AD208" s="557"/>
      <c r="AE208" s="558"/>
      <c r="AF208" s="558"/>
      <c r="AG208" s="559"/>
      <c r="AH208" s="557"/>
      <c r="AI208" s="558"/>
      <c r="AJ208" s="558"/>
      <c r="AK208" s="559"/>
      <c r="AL208" s="523"/>
      <c r="AM208" s="524"/>
      <c r="AN208" s="524"/>
      <c r="AO208" s="525"/>
      <c r="AP208" s="523"/>
      <c r="AQ208" s="524"/>
      <c r="AR208" s="524"/>
      <c r="AS208" s="525"/>
      <c r="AT208" s="274"/>
      <c r="AU208" s="8"/>
    </row>
    <row r="209" spans="1:47" ht="12.75" hidden="1" customHeight="1">
      <c r="A209" s="563" t="s">
        <v>306</v>
      </c>
      <c r="B209" s="564"/>
      <c r="C209" s="564"/>
      <c r="D209" s="564"/>
      <c r="E209" s="564"/>
      <c r="F209" s="564"/>
      <c r="G209" s="564"/>
      <c r="H209" s="564"/>
      <c r="I209" s="565"/>
      <c r="J209" s="526"/>
      <c r="K209" s="527"/>
      <c r="L209" s="528"/>
      <c r="M209" s="537"/>
      <c r="N209" s="573"/>
      <c r="O209" s="538"/>
      <c r="P209" s="560">
        <f t="shared" si="5"/>
        <v>0</v>
      </c>
      <c r="Q209" s="561"/>
      <c r="R209" s="561"/>
      <c r="S209" s="561"/>
      <c r="T209" s="562"/>
      <c r="U209" s="532"/>
      <c r="V209" s="533"/>
      <c r="W209" s="533"/>
      <c r="X209" s="533"/>
      <c r="Y209" s="534"/>
      <c r="Z209" s="560"/>
      <c r="AA209" s="561"/>
      <c r="AB209" s="561"/>
      <c r="AC209" s="562"/>
      <c r="AD209" s="560"/>
      <c r="AE209" s="561"/>
      <c r="AF209" s="561"/>
      <c r="AG209" s="562"/>
      <c r="AH209" s="560"/>
      <c r="AI209" s="561"/>
      <c r="AJ209" s="561"/>
      <c r="AK209" s="562"/>
      <c r="AL209" s="526"/>
      <c r="AM209" s="527"/>
      <c r="AN209" s="527"/>
      <c r="AO209" s="528"/>
      <c r="AP209" s="526"/>
      <c r="AQ209" s="527"/>
      <c r="AR209" s="527"/>
      <c r="AS209" s="528"/>
      <c r="AT209" s="274"/>
      <c r="AU209" s="8"/>
    </row>
    <row r="210" spans="1:47" ht="25.5" hidden="1" customHeight="1">
      <c r="A210" s="574" t="s">
        <v>307</v>
      </c>
      <c r="B210" s="575"/>
      <c r="C210" s="575"/>
      <c r="D210" s="575"/>
      <c r="E210" s="575"/>
      <c r="F210" s="575"/>
      <c r="G210" s="575"/>
      <c r="H210" s="575"/>
      <c r="I210" s="576"/>
      <c r="J210" s="508"/>
      <c r="K210" s="509"/>
      <c r="L210" s="510"/>
      <c r="M210" s="554">
        <v>112</v>
      </c>
      <c r="N210" s="555"/>
      <c r="O210" s="556"/>
      <c r="P210" s="548">
        <f t="shared" si="5"/>
        <v>0</v>
      </c>
      <c r="Q210" s="549"/>
      <c r="R210" s="549"/>
      <c r="S210" s="549"/>
      <c r="T210" s="550"/>
      <c r="U210" s="548"/>
      <c r="V210" s="549"/>
      <c r="W210" s="549"/>
      <c r="X210" s="549"/>
      <c r="Y210" s="550"/>
      <c r="Z210" s="548"/>
      <c r="AA210" s="549"/>
      <c r="AB210" s="549"/>
      <c r="AC210" s="550"/>
      <c r="AD210" s="548"/>
      <c r="AE210" s="549"/>
      <c r="AF210" s="549"/>
      <c r="AG210" s="550"/>
      <c r="AH210" s="548"/>
      <c r="AI210" s="549"/>
      <c r="AJ210" s="549"/>
      <c r="AK210" s="550"/>
      <c r="AL210" s="548"/>
      <c r="AM210" s="549"/>
      <c r="AN210" s="549"/>
      <c r="AO210" s="550"/>
      <c r="AP210" s="548"/>
      <c r="AQ210" s="549"/>
      <c r="AR210" s="549"/>
      <c r="AS210" s="550"/>
      <c r="AT210" s="274"/>
      <c r="AU210" s="8"/>
    </row>
    <row r="211" spans="1:47" ht="51" hidden="1" customHeight="1">
      <c r="A211" s="574" t="s">
        <v>308</v>
      </c>
      <c r="B211" s="575"/>
      <c r="C211" s="575"/>
      <c r="D211" s="575"/>
      <c r="E211" s="575"/>
      <c r="F211" s="575"/>
      <c r="G211" s="575"/>
      <c r="H211" s="575"/>
      <c r="I211" s="576"/>
      <c r="J211" s="508"/>
      <c r="K211" s="509"/>
      <c r="L211" s="510"/>
      <c r="M211" s="554">
        <v>113</v>
      </c>
      <c r="N211" s="555"/>
      <c r="O211" s="556"/>
      <c r="P211" s="548">
        <f t="shared" si="5"/>
        <v>0</v>
      </c>
      <c r="Q211" s="549"/>
      <c r="R211" s="549"/>
      <c r="S211" s="549"/>
      <c r="T211" s="550"/>
      <c r="U211" s="548"/>
      <c r="V211" s="549"/>
      <c r="W211" s="549"/>
      <c r="X211" s="549"/>
      <c r="Y211" s="550"/>
      <c r="Z211" s="548"/>
      <c r="AA211" s="549"/>
      <c r="AB211" s="549"/>
      <c r="AC211" s="550"/>
      <c r="AD211" s="548"/>
      <c r="AE211" s="549"/>
      <c r="AF211" s="549"/>
      <c r="AG211" s="550"/>
      <c r="AH211" s="548"/>
      <c r="AI211" s="549"/>
      <c r="AJ211" s="549"/>
      <c r="AK211" s="550"/>
      <c r="AL211" s="548"/>
      <c r="AM211" s="549"/>
      <c r="AN211" s="549"/>
      <c r="AO211" s="550"/>
      <c r="AP211" s="548"/>
      <c r="AQ211" s="549"/>
      <c r="AR211" s="549"/>
      <c r="AS211" s="550"/>
      <c r="AT211" s="274"/>
      <c r="AU211" s="8"/>
    </row>
    <row r="212" spans="1:47" ht="51" hidden="1" customHeight="1">
      <c r="A212" s="574" t="s">
        <v>309</v>
      </c>
      <c r="B212" s="575"/>
      <c r="C212" s="575"/>
      <c r="D212" s="575"/>
      <c r="E212" s="575"/>
      <c r="F212" s="575"/>
      <c r="G212" s="575"/>
      <c r="H212" s="575"/>
      <c r="I212" s="576"/>
      <c r="J212" s="508"/>
      <c r="K212" s="509"/>
      <c r="L212" s="510"/>
      <c r="M212" s="554">
        <v>119</v>
      </c>
      <c r="N212" s="555"/>
      <c r="O212" s="556"/>
      <c r="P212" s="548">
        <f t="shared" si="5"/>
        <v>0</v>
      </c>
      <c r="Q212" s="549"/>
      <c r="R212" s="549"/>
      <c r="S212" s="549"/>
      <c r="T212" s="550"/>
      <c r="U212" s="548"/>
      <c r="V212" s="549"/>
      <c r="W212" s="549"/>
      <c r="X212" s="549"/>
      <c r="Y212" s="550"/>
      <c r="Z212" s="548"/>
      <c r="AA212" s="549"/>
      <c r="AB212" s="549"/>
      <c r="AC212" s="550"/>
      <c r="AD212" s="548"/>
      <c r="AE212" s="549"/>
      <c r="AF212" s="549"/>
      <c r="AG212" s="550"/>
      <c r="AH212" s="548"/>
      <c r="AI212" s="549"/>
      <c r="AJ212" s="549"/>
      <c r="AK212" s="550"/>
      <c r="AL212" s="548"/>
      <c r="AM212" s="549"/>
      <c r="AN212" s="549"/>
      <c r="AO212" s="550"/>
      <c r="AP212" s="548"/>
      <c r="AQ212" s="549"/>
      <c r="AR212" s="549"/>
      <c r="AS212" s="550"/>
      <c r="AT212" s="274"/>
      <c r="AU212" s="8"/>
    </row>
    <row r="213" spans="1:47" ht="25.5" hidden="1" customHeight="1">
      <c r="A213" s="574" t="s">
        <v>310</v>
      </c>
      <c r="B213" s="575"/>
      <c r="C213" s="575"/>
      <c r="D213" s="575"/>
      <c r="E213" s="575"/>
      <c r="F213" s="575"/>
      <c r="G213" s="575"/>
      <c r="H213" s="575"/>
      <c r="I213" s="576"/>
      <c r="J213" s="554">
        <v>220</v>
      </c>
      <c r="K213" s="555"/>
      <c r="L213" s="556"/>
      <c r="M213" s="554">
        <v>300</v>
      </c>
      <c r="N213" s="555"/>
      <c r="O213" s="556"/>
      <c r="P213" s="548">
        <f t="shared" si="5"/>
        <v>0</v>
      </c>
      <c r="Q213" s="549"/>
      <c r="R213" s="549"/>
      <c r="S213" s="549"/>
      <c r="T213" s="550"/>
      <c r="U213" s="548">
        <f>SUM(U214:Y217)</f>
        <v>0</v>
      </c>
      <c r="V213" s="549"/>
      <c r="W213" s="549"/>
      <c r="X213" s="549"/>
      <c r="Y213" s="550"/>
      <c r="Z213" s="548">
        <f>SUM(Z214:AC217)</f>
        <v>0</v>
      </c>
      <c r="AA213" s="549"/>
      <c r="AB213" s="549"/>
      <c r="AC213" s="550"/>
      <c r="AD213" s="548">
        <f>SUM(AD214:AG217)</f>
        <v>0</v>
      </c>
      <c r="AE213" s="549"/>
      <c r="AF213" s="549"/>
      <c r="AG213" s="550"/>
      <c r="AH213" s="508">
        <f>SUM(AH214:AK217)</f>
        <v>0</v>
      </c>
      <c r="AI213" s="509"/>
      <c r="AJ213" s="509"/>
      <c r="AK213" s="510"/>
      <c r="AL213" s="508">
        <f>SUM(AL214:AO217)</f>
        <v>0</v>
      </c>
      <c r="AM213" s="509"/>
      <c r="AN213" s="509"/>
      <c r="AO213" s="510"/>
      <c r="AP213" s="508">
        <f>SUM(AP214:AS217)</f>
        <v>0</v>
      </c>
      <c r="AQ213" s="509"/>
      <c r="AR213" s="509"/>
      <c r="AS213" s="510"/>
      <c r="AT213" s="274"/>
      <c r="AU213" s="8"/>
    </row>
    <row r="214" spans="1:47" hidden="1">
      <c r="A214" s="569" t="s">
        <v>311</v>
      </c>
      <c r="B214" s="570"/>
      <c r="C214" s="570"/>
      <c r="D214" s="570"/>
      <c r="E214" s="570"/>
      <c r="F214" s="570"/>
      <c r="G214" s="570"/>
      <c r="H214" s="570"/>
      <c r="I214" s="571"/>
      <c r="J214" s="523"/>
      <c r="K214" s="524"/>
      <c r="L214" s="525"/>
      <c r="M214" s="535">
        <v>321</v>
      </c>
      <c r="N214" s="572"/>
      <c r="O214" s="536"/>
      <c r="P214" s="557">
        <f t="shared" si="5"/>
        <v>0</v>
      </c>
      <c r="Q214" s="558"/>
      <c r="R214" s="558"/>
      <c r="S214" s="558"/>
      <c r="T214" s="559"/>
      <c r="U214" s="529"/>
      <c r="V214" s="530"/>
      <c r="W214" s="530"/>
      <c r="X214" s="530"/>
      <c r="Y214" s="531"/>
      <c r="Z214" s="557"/>
      <c r="AA214" s="558"/>
      <c r="AB214" s="558"/>
      <c r="AC214" s="559"/>
      <c r="AD214" s="557"/>
      <c r="AE214" s="558"/>
      <c r="AF214" s="558"/>
      <c r="AG214" s="559"/>
      <c r="AH214" s="557"/>
      <c r="AI214" s="558"/>
      <c r="AJ214" s="558"/>
      <c r="AK214" s="559"/>
      <c r="AL214" s="523"/>
      <c r="AM214" s="524"/>
      <c r="AN214" s="524"/>
      <c r="AO214" s="525"/>
      <c r="AP214" s="523"/>
      <c r="AQ214" s="524"/>
      <c r="AR214" s="524"/>
      <c r="AS214" s="525"/>
      <c r="AT214" s="274"/>
      <c r="AU214" s="8"/>
    </row>
    <row r="215" spans="1:47" ht="38.25" hidden="1" customHeight="1">
      <c r="A215" s="563" t="s">
        <v>312</v>
      </c>
      <c r="B215" s="564"/>
      <c r="C215" s="564"/>
      <c r="D215" s="564"/>
      <c r="E215" s="564"/>
      <c r="F215" s="564"/>
      <c r="G215" s="564"/>
      <c r="H215" s="564"/>
      <c r="I215" s="565"/>
      <c r="J215" s="526"/>
      <c r="K215" s="527"/>
      <c r="L215" s="528"/>
      <c r="M215" s="537"/>
      <c r="N215" s="573"/>
      <c r="O215" s="538"/>
      <c r="P215" s="560">
        <f t="shared" si="5"/>
        <v>0</v>
      </c>
      <c r="Q215" s="561"/>
      <c r="R215" s="561"/>
      <c r="S215" s="561"/>
      <c r="T215" s="562"/>
      <c r="U215" s="532"/>
      <c r="V215" s="533"/>
      <c r="W215" s="533"/>
      <c r="X215" s="533"/>
      <c r="Y215" s="534"/>
      <c r="Z215" s="560"/>
      <c r="AA215" s="561"/>
      <c r="AB215" s="561"/>
      <c r="AC215" s="562"/>
      <c r="AD215" s="560"/>
      <c r="AE215" s="561"/>
      <c r="AF215" s="561"/>
      <c r="AG215" s="562"/>
      <c r="AH215" s="560"/>
      <c r="AI215" s="561"/>
      <c r="AJ215" s="561"/>
      <c r="AK215" s="562"/>
      <c r="AL215" s="526"/>
      <c r="AM215" s="527"/>
      <c r="AN215" s="527"/>
      <c r="AO215" s="528"/>
      <c r="AP215" s="526"/>
      <c r="AQ215" s="527"/>
      <c r="AR215" s="527"/>
      <c r="AS215" s="528"/>
      <c r="AT215" s="274"/>
      <c r="AU215" s="8"/>
    </row>
    <row r="216" spans="1:47" hidden="1">
      <c r="A216" s="574" t="s">
        <v>313</v>
      </c>
      <c r="B216" s="575"/>
      <c r="C216" s="575"/>
      <c r="D216" s="575"/>
      <c r="E216" s="575"/>
      <c r="F216" s="575"/>
      <c r="G216" s="575"/>
      <c r="H216" s="575"/>
      <c r="I216" s="576"/>
      <c r="J216" s="508"/>
      <c r="K216" s="509"/>
      <c r="L216" s="510"/>
      <c r="M216" s="554">
        <v>340</v>
      </c>
      <c r="N216" s="555"/>
      <c r="O216" s="556"/>
      <c r="P216" s="548">
        <f t="shared" si="5"/>
        <v>0</v>
      </c>
      <c r="Q216" s="549"/>
      <c r="R216" s="549"/>
      <c r="S216" s="549"/>
      <c r="T216" s="550"/>
      <c r="U216" s="577"/>
      <c r="V216" s="567"/>
      <c r="W216" s="567"/>
      <c r="X216" s="567"/>
      <c r="Y216" s="568"/>
      <c r="Z216" s="548"/>
      <c r="AA216" s="549"/>
      <c r="AB216" s="549"/>
      <c r="AC216" s="550"/>
      <c r="AD216" s="548"/>
      <c r="AE216" s="549"/>
      <c r="AF216" s="549"/>
      <c r="AG216" s="550"/>
      <c r="AH216" s="548"/>
      <c r="AI216" s="549"/>
      <c r="AJ216" s="549"/>
      <c r="AK216" s="550"/>
      <c r="AL216" s="508"/>
      <c r="AM216" s="509"/>
      <c r="AN216" s="509"/>
      <c r="AO216" s="510"/>
      <c r="AP216" s="508"/>
      <c r="AQ216" s="509"/>
      <c r="AR216" s="509"/>
      <c r="AS216" s="510"/>
      <c r="AT216" s="274"/>
      <c r="AU216" s="8"/>
    </row>
    <row r="217" spans="1:47" hidden="1">
      <c r="A217" s="574" t="s">
        <v>314</v>
      </c>
      <c r="B217" s="575"/>
      <c r="C217" s="575"/>
      <c r="D217" s="575"/>
      <c r="E217" s="575"/>
      <c r="F217" s="575"/>
      <c r="G217" s="575"/>
      <c r="H217" s="575"/>
      <c r="I217" s="576"/>
      <c r="J217" s="508"/>
      <c r="K217" s="509"/>
      <c r="L217" s="510"/>
      <c r="M217" s="554">
        <v>350</v>
      </c>
      <c r="N217" s="555"/>
      <c r="O217" s="556"/>
      <c r="P217" s="548">
        <f t="shared" si="5"/>
        <v>0</v>
      </c>
      <c r="Q217" s="549"/>
      <c r="R217" s="549"/>
      <c r="S217" s="549"/>
      <c r="T217" s="550"/>
      <c r="U217" s="577"/>
      <c r="V217" s="567"/>
      <c r="W217" s="567"/>
      <c r="X217" s="567"/>
      <c r="Y217" s="568"/>
      <c r="Z217" s="548"/>
      <c r="AA217" s="549"/>
      <c r="AB217" s="549"/>
      <c r="AC217" s="550"/>
      <c r="AD217" s="548"/>
      <c r="AE217" s="549"/>
      <c r="AF217" s="549"/>
      <c r="AG217" s="550"/>
      <c r="AH217" s="548"/>
      <c r="AI217" s="549"/>
      <c r="AJ217" s="549"/>
      <c r="AK217" s="550"/>
      <c r="AL217" s="508"/>
      <c r="AM217" s="509"/>
      <c r="AN217" s="509"/>
      <c r="AO217" s="510"/>
      <c r="AP217" s="508"/>
      <c r="AQ217" s="509"/>
      <c r="AR217" s="509"/>
      <c r="AS217" s="510"/>
      <c r="AT217" s="274"/>
      <c r="AU217" s="8"/>
    </row>
    <row r="218" spans="1:47" hidden="1">
      <c r="A218" s="574" t="s">
        <v>315</v>
      </c>
      <c r="B218" s="575"/>
      <c r="C218" s="575"/>
      <c r="D218" s="575"/>
      <c r="E218" s="575"/>
      <c r="F218" s="575"/>
      <c r="G218" s="575"/>
      <c r="H218" s="575"/>
      <c r="I218" s="576"/>
      <c r="J218" s="508"/>
      <c r="K218" s="509"/>
      <c r="L218" s="510"/>
      <c r="M218" s="554">
        <v>830</v>
      </c>
      <c r="N218" s="555"/>
      <c r="O218" s="556"/>
      <c r="P218" s="548">
        <f t="shared" si="5"/>
        <v>0</v>
      </c>
      <c r="Q218" s="549"/>
      <c r="R218" s="549"/>
      <c r="S218" s="549"/>
      <c r="T218" s="550"/>
      <c r="U218" s="548">
        <f>U219</f>
        <v>0</v>
      </c>
      <c r="V218" s="549"/>
      <c r="W218" s="549"/>
      <c r="X218" s="549"/>
      <c r="Y218" s="550"/>
      <c r="Z218" s="548">
        <f>Z219</f>
        <v>0</v>
      </c>
      <c r="AA218" s="549"/>
      <c r="AB218" s="549"/>
      <c r="AC218" s="550"/>
      <c r="AD218" s="548">
        <f>AD219</f>
        <v>0</v>
      </c>
      <c r="AE218" s="549"/>
      <c r="AF218" s="549"/>
      <c r="AG218" s="550"/>
      <c r="AH218" s="548">
        <f>AH219</f>
        <v>0</v>
      </c>
      <c r="AI218" s="549"/>
      <c r="AJ218" s="549"/>
      <c r="AK218" s="550"/>
      <c r="AL218" s="548">
        <f>AL219</f>
        <v>0</v>
      </c>
      <c r="AM218" s="549"/>
      <c r="AN218" s="549"/>
      <c r="AO218" s="550"/>
      <c r="AP218" s="548">
        <f>AP219</f>
        <v>0</v>
      </c>
      <c r="AQ218" s="549"/>
      <c r="AR218" s="549"/>
      <c r="AS218" s="550"/>
      <c r="AT218" s="274"/>
      <c r="AU218" s="8"/>
    </row>
    <row r="219" spans="1:47" hidden="1">
      <c r="A219" s="569" t="s">
        <v>316</v>
      </c>
      <c r="B219" s="570"/>
      <c r="C219" s="570"/>
      <c r="D219" s="570"/>
      <c r="E219" s="570"/>
      <c r="F219" s="570"/>
      <c r="G219" s="570"/>
      <c r="H219" s="570"/>
      <c r="I219" s="571"/>
      <c r="J219" s="523"/>
      <c r="K219" s="524"/>
      <c r="L219" s="525"/>
      <c r="M219" s="535">
        <v>831</v>
      </c>
      <c r="N219" s="572"/>
      <c r="O219" s="536"/>
      <c r="P219" s="557">
        <f t="shared" si="5"/>
        <v>0</v>
      </c>
      <c r="Q219" s="558"/>
      <c r="R219" s="558"/>
      <c r="S219" s="558"/>
      <c r="T219" s="559"/>
      <c r="U219" s="529"/>
      <c r="V219" s="530"/>
      <c r="W219" s="530"/>
      <c r="X219" s="530"/>
      <c r="Y219" s="531"/>
      <c r="Z219" s="557"/>
      <c r="AA219" s="558"/>
      <c r="AB219" s="558"/>
      <c r="AC219" s="559"/>
      <c r="AD219" s="557"/>
      <c r="AE219" s="558"/>
      <c r="AF219" s="558"/>
      <c r="AG219" s="559"/>
      <c r="AH219" s="557"/>
      <c r="AI219" s="558"/>
      <c r="AJ219" s="558"/>
      <c r="AK219" s="559"/>
      <c r="AL219" s="523"/>
      <c r="AM219" s="524"/>
      <c r="AN219" s="524"/>
      <c r="AO219" s="525"/>
      <c r="AP219" s="523"/>
      <c r="AQ219" s="524"/>
      <c r="AR219" s="524"/>
      <c r="AS219" s="525"/>
      <c r="AT219" s="274"/>
      <c r="AU219" s="8"/>
    </row>
    <row r="220" spans="1:47" ht="114" hidden="1" customHeight="1">
      <c r="A220" s="563" t="s">
        <v>317</v>
      </c>
      <c r="B220" s="564"/>
      <c r="C220" s="564"/>
      <c r="D220" s="564"/>
      <c r="E220" s="564"/>
      <c r="F220" s="564"/>
      <c r="G220" s="564"/>
      <c r="H220" s="564"/>
      <c r="I220" s="565"/>
      <c r="J220" s="526"/>
      <c r="K220" s="527"/>
      <c r="L220" s="528"/>
      <c r="M220" s="537"/>
      <c r="N220" s="573"/>
      <c r="O220" s="538"/>
      <c r="P220" s="560">
        <f t="shared" si="5"/>
        <v>0</v>
      </c>
      <c r="Q220" s="561"/>
      <c r="R220" s="561"/>
      <c r="S220" s="561"/>
      <c r="T220" s="562"/>
      <c r="U220" s="532"/>
      <c r="V220" s="533"/>
      <c r="W220" s="533"/>
      <c r="X220" s="533"/>
      <c r="Y220" s="534"/>
      <c r="Z220" s="560"/>
      <c r="AA220" s="561"/>
      <c r="AB220" s="561"/>
      <c r="AC220" s="562"/>
      <c r="AD220" s="560"/>
      <c r="AE220" s="561"/>
      <c r="AF220" s="561"/>
      <c r="AG220" s="562"/>
      <c r="AH220" s="560"/>
      <c r="AI220" s="561"/>
      <c r="AJ220" s="561"/>
      <c r="AK220" s="562"/>
      <c r="AL220" s="526"/>
      <c r="AM220" s="527"/>
      <c r="AN220" s="527"/>
      <c r="AO220" s="528"/>
      <c r="AP220" s="526"/>
      <c r="AQ220" s="527"/>
      <c r="AR220" s="527"/>
      <c r="AS220" s="528"/>
      <c r="AT220" s="274"/>
      <c r="AU220" s="8"/>
    </row>
    <row r="221" spans="1:47" ht="27" hidden="1" customHeight="1">
      <c r="A221" s="574" t="s">
        <v>318</v>
      </c>
      <c r="B221" s="575"/>
      <c r="C221" s="575"/>
      <c r="D221" s="575"/>
      <c r="E221" s="575"/>
      <c r="F221" s="575"/>
      <c r="G221" s="575"/>
      <c r="H221" s="575"/>
      <c r="I221" s="576"/>
      <c r="J221" s="554">
        <v>230</v>
      </c>
      <c r="K221" s="555"/>
      <c r="L221" s="556"/>
      <c r="M221" s="554">
        <v>850</v>
      </c>
      <c r="N221" s="555"/>
      <c r="O221" s="556"/>
      <c r="P221" s="548">
        <f t="shared" si="5"/>
        <v>0</v>
      </c>
      <c r="Q221" s="549"/>
      <c r="R221" s="549"/>
      <c r="S221" s="549"/>
      <c r="T221" s="550"/>
      <c r="U221" s="548">
        <f>SUM(U222:Y225)</f>
        <v>0</v>
      </c>
      <c r="V221" s="549"/>
      <c r="W221" s="549"/>
      <c r="X221" s="549"/>
      <c r="Y221" s="550"/>
      <c r="Z221" s="548">
        <f>SUM(Z222:AC225)</f>
        <v>0</v>
      </c>
      <c r="AA221" s="549"/>
      <c r="AB221" s="549"/>
      <c r="AC221" s="550"/>
      <c r="AD221" s="548">
        <f>SUM(AD222:AG225)</f>
        <v>0</v>
      </c>
      <c r="AE221" s="549"/>
      <c r="AF221" s="549"/>
      <c r="AG221" s="550"/>
      <c r="AH221" s="508">
        <f>SUM(AH222:AK225)</f>
        <v>0</v>
      </c>
      <c r="AI221" s="509"/>
      <c r="AJ221" s="509"/>
      <c r="AK221" s="510"/>
      <c r="AL221" s="508">
        <f>SUM(AL222:AO225)</f>
        <v>0</v>
      </c>
      <c r="AM221" s="509"/>
      <c r="AN221" s="509"/>
      <c r="AO221" s="510"/>
      <c r="AP221" s="508">
        <f>SUM(AP222:AS225)</f>
        <v>0</v>
      </c>
      <c r="AQ221" s="509"/>
      <c r="AR221" s="509"/>
      <c r="AS221" s="510"/>
      <c r="AT221" s="274"/>
      <c r="AU221" s="8"/>
    </row>
    <row r="222" spans="1:47" hidden="1">
      <c r="A222" s="569" t="s">
        <v>316</v>
      </c>
      <c r="B222" s="570"/>
      <c r="C222" s="570"/>
      <c r="D222" s="570"/>
      <c r="E222" s="570"/>
      <c r="F222" s="570"/>
      <c r="G222" s="570"/>
      <c r="H222" s="570"/>
      <c r="I222" s="571"/>
      <c r="J222" s="523"/>
      <c r="K222" s="524"/>
      <c r="L222" s="525"/>
      <c r="M222" s="535">
        <v>851</v>
      </c>
      <c r="N222" s="572"/>
      <c r="O222" s="536"/>
      <c r="P222" s="557">
        <f t="shared" si="5"/>
        <v>0</v>
      </c>
      <c r="Q222" s="558"/>
      <c r="R222" s="558"/>
      <c r="S222" s="558"/>
      <c r="T222" s="559"/>
      <c r="U222" s="529"/>
      <c r="V222" s="530"/>
      <c r="W222" s="530"/>
      <c r="X222" s="530"/>
      <c r="Y222" s="531"/>
      <c r="Z222" s="557"/>
      <c r="AA222" s="558"/>
      <c r="AB222" s="558"/>
      <c r="AC222" s="559"/>
      <c r="AD222" s="557"/>
      <c r="AE222" s="558"/>
      <c r="AF222" s="558"/>
      <c r="AG222" s="559"/>
      <c r="AH222" s="557"/>
      <c r="AI222" s="558"/>
      <c r="AJ222" s="558"/>
      <c r="AK222" s="559"/>
      <c r="AL222" s="523"/>
      <c r="AM222" s="524"/>
      <c r="AN222" s="524"/>
      <c r="AO222" s="525"/>
      <c r="AP222" s="523"/>
      <c r="AQ222" s="524"/>
      <c r="AR222" s="524"/>
      <c r="AS222" s="525"/>
      <c r="AT222" s="274"/>
      <c r="AU222" s="8"/>
    </row>
    <row r="223" spans="1:47" ht="25.5" hidden="1" customHeight="1">
      <c r="A223" s="563" t="s">
        <v>319</v>
      </c>
      <c r="B223" s="564"/>
      <c r="C223" s="564"/>
      <c r="D223" s="564"/>
      <c r="E223" s="564"/>
      <c r="F223" s="564"/>
      <c r="G223" s="564"/>
      <c r="H223" s="564"/>
      <c r="I223" s="565"/>
      <c r="J223" s="526"/>
      <c r="K223" s="527"/>
      <c r="L223" s="528"/>
      <c r="M223" s="537"/>
      <c r="N223" s="573"/>
      <c r="O223" s="538"/>
      <c r="P223" s="560">
        <f t="shared" si="5"/>
        <v>0</v>
      </c>
      <c r="Q223" s="561"/>
      <c r="R223" s="561"/>
      <c r="S223" s="561"/>
      <c r="T223" s="562"/>
      <c r="U223" s="532"/>
      <c r="V223" s="533"/>
      <c r="W223" s="533"/>
      <c r="X223" s="533"/>
      <c r="Y223" s="534"/>
      <c r="Z223" s="560"/>
      <c r="AA223" s="561"/>
      <c r="AB223" s="561"/>
      <c r="AC223" s="562"/>
      <c r="AD223" s="560"/>
      <c r="AE223" s="561"/>
      <c r="AF223" s="561"/>
      <c r="AG223" s="562"/>
      <c r="AH223" s="560"/>
      <c r="AI223" s="561"/>
      <c r="AJ223" s="561"/>
      <c r="AK223" s="562"/>
      <c r="AL223" s="526"/>
      <c r="AM223" s="527"/>
      <c r="AN223" s="527"/>
      <c r="AO223" s="528"/>
      <c r="AP223" s="526"/>
      <c r="AQ223" s="527"/>
      <c r="AR223" s="527"/>
      <c r="AS223" s="528"/>
      <c r="AT223" s="274"/>
      <c r="AU223" s="8"/>
    </row>
    <row r="224" spans="1:47" hidden="1">
      <c r="A224" s="574" t="s">
        <v>320</v>
      </c>
      <c r="B224" s="575"/>
      <c r="C224" s="575"/>
      <c r="D224" s="575"/>
      <c r="E224" s="575"/>
      <c r="F224" s="575"/>
      <c r="G224" s="575"/>
      <c r="H224" s="575"/>
      <c r="I224" s="576"/>
      <c r="J224" s="508"/>
      <c r="K224" s="509"/>
      <c r="L224" s="510"/>
      <c r="M224" s="554">
        <v>852</v>
      </c>
      <c r="N224" s="555"/>
      <c r="O224" s="556"/>
      <c r="P224" s="548">
        <f t="shared" si="5"/>
        <v>0</v>
      </c>
      <c r="Q224" s="549"/>
      <c r="R224" s="549"/>
      <c r="S224" s="549"/>
      <c r="T224" s="550"/>
      <c r="U224" s="577"/>
      <c r="V224" s="567"/>
      <c r="W224" s="567"/>
      <c r="X224" s="567"/>
      <c r="Y224" s="568"/>
      <c r="Z224" s="548"/>
      <c r="AA224" s="549"/>
      <c r="AB224" s="549"/>
      <c r="AC224" s="550"/>
      <c r="AD224" s="548"/>
      <c r="AE224" s="549"/>
      <c r="AF224" s="549"/>
      <c r="AG224" s="550"/>
      <c r="AH224" s="548"/>
      <c r="AI224" s="549"/>
      <c r="AJ224" s="549"/>
      <c r="AK224" s="550"/>
      <c r="AL224" s="508"/>
      <c r="AM224" s="509"/>
      <c r="AN224" s="509"/>
      <c r="AO224" s="510"/>
      <c r="AP224" s="508"/>
      <c r="AQ224" s="509"/>
      <c r="AR224" s="509"/>
      <c r="AS224" s="510"/>
      <c r="AT224" s="274"/>
      <c r="AU224" s="8"/>
    </row>
    <row r="225" spans="1:47" ht="12.75" hidden="1" customHeight="1">
      <c r="A225" s="574" t="s">
        <v>321</v>
      </c>
      <c r="B225" s="575"/>
      <c r="C225" s="575"/>
      <c r="D225" s="575"/>
      <c r="E225" s="575"/>
      <c r="F225" s="575"/>
      <c r="G225" s="575"/>
      <c r="H225" s="575"/>
      <c r="I225" s="576"/>
      <c r="J225" s="508"/>
      <c r="K225" s="509"/>
      <c r="L225" s="510"/>
      <c r="M225" s="554">
        <v>853</v>
      </c>
      <c r="N225" s="555"/>
      <c r="O225" s="556"/>
      <c r="P225" s="548">
        <f t="shared" si="5"/>
        <v>0</v>
      </c>
      <c r="Q225" s="549"/>
      <c r="R225" s="549"/>
      <c r="S225" s="549"/>
      <c r="T225" s="550"/>
      <c r="U225" s="577"/>
      <c r="V225" s="567"/>
      <c r="W225" s="567"/>
      <c r="X225" s="567"/>
      <c r="Y225" s="568"/>
      <c r="Z225" s="548"/>
      <c r="AA225" s="549"/>
      <c r="AB225" s="549"/>
      <c r="AC225" s="550"/>
      <c r="AD225" s="548"/>
      <c r="AE225" s="549"/>
      <c r="AF225" s="549"/>
      <c r="AG225" s="550"/>
      <c r="AH225" s="548"/>
      <c r="AI225" s="549"/>
      <c r="AJ225" s="549"/>
      <c r="AK225" s="550"/>
      <c r="AL225" s="508"/>
      <c r="AM225" s="509"/>
      <c r="AN225" s="509"/>
      <c r="AO225" s="510"/>
      <c r="AP225" s="508"/>
      <c r="AQ225" s="509"/>
      <c r="AR225" s="509"/>
      <c r="AS225" s="510"/>
      <c r="AT225" s="274"/>
      <c r="AU225" s="8"/>
    </row>
    <row r="226" spans="1:47" ht="25.5" hidden="1" customHeight="1">
      <c r="A226" s="574" t="s">
        <v>322</v>
      </c>
      <c r="B226" s="575"/>
      <c r="C226" s="575"/>
      <c r="D226" s="575"/>
      <c r="E226" s="575"/>
      <c r="F226" s="575"/>
      <c r="G226" s="575"/>
      <c r="H226" s="575"/>
      <c r="I226" s="576"/>
      <c r="J226" s="554">
        <v>260</v>
      </c>
      <c r="K226" s="555"/>
      <c r="L226" s="556"/>
      <c r="M226" s="508" t="s">
        <v>49</v>
      </c>
      <c r="N226" s="509"/>
      <c r="O226" s="510"/>
      <c r="P226" s="548">
        <f t="shared" si="5"/>
        <v>0</v>
      </c>
      <c r="Q226" s="549"/>
      <c r="R226" s="549"/>
      <c r="S226" s="549"/>
      <c r="T226" s="550"/>
      <c r="U226" s="548">
        <f>U227</f>
        <v>0</v>
      </c>
      <c r="V226" s="549"/>
      <c r="W226" s="549"/>
      <c r="X226" s="549"/>
      <c r="Y226" s="550"/>
      <c r="Z226" s="548">
        <f>Z227</f>
        <v>0</v>
      </c>
      <c r="AA226" s="549"/>
      <c r="AB226" s="549"/>
      <c r="AC226" s="550"/>
      <c r="AD226" s="548">
        <f>AD227</f>
        <v>0</v>
      </c>
      <c r="AE226" s="549"/>
      <c r="AF226" s="549"/>
      <c r="AG226" s="550"/>
      <c r="AH226" s="508">
        <f>AH227</f>
        <v>0</v>
      </c>
      <c r="AI226" s="509"/>
      <c r="AJ226" s="509"/>
      <c r="AK226" s="510"/>
      <c r="AL226" s="508">
        <f>AL227</f>
        <v>0</v>
      </c>
      <c r="AM226" s="509"/>
      <c r="AN226" s="509"/>
      <c r="AO226" s="510"/>
      <c r="AP226" s="508">
        <f>AP227</f>
        <v>0</v>
      </c>
      <c r="AQ226" s="509"/>
      <c r="AR226" s="509"/>
      <c r="AS226" s="510"/>
      <c r="AT226" s="274"/>
      <c r="AU226" s="8"/>
    </row>
    <row r="227" spans="1:47" hidden="1">
      <c r="A227" s="569" t="s">
        <v>316</v>
      </c>
      <c r="B227" s="570"/>
      <c r="C227" s="570"/>
      <c r="D227" s="570"/>
      <c r="E227" s="570"/>
      <c r="F227" s="570"/>
      <c r="G227" s="570"/>
      <c r="H227" s="570"/>
      <c r="I227" s="571"/>
      <c r="J227" s="523"/>
      <c r="K227" s="524"/>
      <c r="L227" s="525"/>
      <c r="M227" s="535">
        <v>244</v>
      </c>
      <c r="N227" s="572"/>
      <c r="O227" s="536"/>
      <c r="P227" s="557">
        <f t="shared" si="5"/>
        <v>0</v>
      </c>
      <c r="Q227" s="558"/>
      <c r="R227" s="558"/>
      <c r="S227" s="558"/>
      <c r="T227" s="559"/>
      <c r="U227" s="529"/>
      <c r="V227" s="530"/>
      <c r="W227" s="530"/>
      <c r="X227" s="530"/>
      <c r="Y227" s="531"/>
      <c r="Z227" s="557"/>
      <c r="AA227" s="558"/>
      <c r="AB227" s="558"/>
      <c r="AC227" s="559"/>
      <c r="AD227" s="557"/>
      <c r="AE227" s="558"/>
      <c r="AF227" s="558"/>
      <c r="AG227" s="559"/>
      <c r="AH227" s="557"/>
      <c r="AI227" s="558"/>
      <c r="AJ227" s="558"/>
      <c r="AK227" s="559"/>
      <c r="AL227" s="523"/>
      <c r="AM227" s="524"/>
      <c r="AN227" s="524"/>
      <c r="AO227" s="525"/>
      <c r="AP227" s="523"/>
      <c r="AQ227" s="524"/>
      <c r="AR227" s="524"/>
      <c r="AS227" s="525"/>
      <c r="AT227" s="274"/>
      <c r="AU227" s="8"/>
    </row>
    <row r="228" spans="1:47" ht="38.25" hidden="1" customHeight="1">
      <c r="A228" s="563" t="s">
        <v>323</v>
      </c>
      <c r="B228" s="564"/>
      <c r="C228" s="564"/>
      <c r="D228" s="564"/>
      <c r="E228" s="564"/>
      <c r="F228" s="564"/>
      <c r="G228" s="564"/>
      <c r="H228" s="564"/>
      <c r="I228" s="565"/>
      <c r="J228" s="526"/>
      <c r="K228" s="527"/>
      <c r="L228" s="528"/>
      <c r="M228" s="537"/>
      <c r="N228" s="573"/>
      <c r="O228" s="538"/>
      <c r="P228" s="560">
        <f t="shared" si="5"/>
        <v>0</v>
      </c>
      <c r="Q228" s="561"/>
      <c r="R228" s="561"/>
      <c r="S228" s="561"/>
      <c r="T228" s="562"/>
      <c r="U228" s="532"/>
      <c r="V228" s="533"/>
      <c r="W228" s="533"/>
      <c r="X228" s="533"/>
      <c r="Y228" s="534"/>
      <c r="Z228" s="560"/>
      <c r="AA228" s="561"/>
      <c r="AB228" s="561"/>
      <c r="AC228" s="562"/>
      <c r="AD228" s="560"/>
      <c r="AE228" s="561"/>
      <c r="AF228" s="561"/>
      <c r="AG228" s="562"/>
      <c r="AH228" s="560"/>
      <c r="AI228" s="561"/>
      <c r="AJ228" s="561"/>
      <c r="AK228" s="562"/>
      <c r="AL228" s="526"/>
      <c r="AM228" s="527"/>
      <c r="AN228" s="527"/>
      <c r="AO228" s="528"/>
      <c r="AP228" s="526"/>
      <c r="AQ228" s="527"/>
      <c r="AR228" s="527"/>
      <c r="AS228" s="528"/>
      <c r="AT228" s="274"/>
      <c r="AU228" s="8"/>
    </row>
    <row r="229" spans="1:47" s="10" customFormat="1" hidden="1">
      <c r="A229" s="551" t="s">
        <v>51</v>
      </c>
      <c r="B229" s="552"/>
      <c r="C229" s="552"/>
      <c r="D229" s="552"/>
      <c r="E229" s="552"/>
      <c r="F229" s="552"/>
      <c r="G229" s="552"/>
      <c r="H229" s="552"/>
      <c r="I229" s="553"/>
      <c r="J229" s="554">
        <v>500</v>
      </c>
      <c r="K229" s="555"/>
      <c r="L229" s="556"/>
      <c r="M229" s="508" t="s">
        <v>49</v>
      </c>
      <c r="N229" s="509"/>
      <c r="O229" s="510"/>
      <c r="P229" s="548">
        <f t="shared" si="5"/>
        <v>0</v>
      </c>
      <c r="Q229" s="549"/>
      <c r="R229" s="549"/>
      <c r="S229" s="549"/>
      <c r="T229" s="550"/>
      <c r="U229" s="566">
        <f>U181</f>
        <v>0</v>
      </c>
      <c r="V229" s="567"/>
      <c r="W229" s="567"/>
      <c r="X229" s="567"/>
      <c r="Y229" s="568"/>
      <c r="Z229" s="548">
        <f>Z181</f>
        <v>0</v>
      </c>
      <c r="AA229" s="549"/>
      <c r="AB229" s="549"/>
      <c r="AC229" s="550"/>
      <c r="AD229" s="548">
        <f>AD181</f>
        <v>0</v>
      </c>
      <c r="AE229" s="549"/>
      <c r="AF229" s="549"/>
      <c r="AG229" s="550"/>
      <c r="AH229" s="548">
        <f>AH181</f>
        <v>0</v>
      </c>
      <c r="AI229" s="549"/>
      <c r="AJ229" s="549"/>
      <c r="AK229" s="550"/>
      <c r="AL229" s="508">
        <f>AL181</f>
        <v>0</v>
      </c>
      <c r="AM229" s="509"/>
      <c r="AN229" s="509"/>
      <c r="AO229" s="510"/>
      <c r="AP229" s="508">
        <f>AP181</f>
        <v>0</v>
      </c>
      <c r="AQ229" s="509"/>
      <c r="AR229" s="509"/>
      <c r="AS229" s="510"/>
      <c r="AT229" s="275"/>
      <c r="AU229" s="9"/>
    </row>
    <row r="230" spans="1:47" hidden="1">
      <c r="A230" s="551" t="s">
        <v>52</v>
      </c>
      <c r="B230" s="552"/>
      <c r="C230" s="552"/>
      <c r="D230" s="552"/>
      <c r="E230" s="552"/>
      <c r="F230" s="552"/>
      <c r="G230" s="552"/>
      <c r="H230" s="552"/>
      <c r="I230" s="553"/>
      <c r="J230" s="554">
        <v>600</v>
      </c>
      <c r="K230" s="555"/>
      <c r="L230" s="556"/>
      <c r="M230" s="508" t="s">
        <v>49</v>
      </c>
      <c r="N230" s="509"/>
      <c r="O230" s="510"/>
      <c r="P230" s="548">
        <f>SUM(U230:AS230)</f>
        <v>0</v>
      </c>
      <c r="Q230" s="549"/>
      <c r="R230" s="549"/>
      <c r="S230" s="549"/>
      <c r="T230" s="550"/>
      <c r="U230" s="548">
        <f>U229+U188-U203</f>
        <v>0</v>
      </c>
      <c r="V230" s="549"/>
      <c r="W230" s="549"/>
      <c r="X230" s="549"/>
      <c r="Y230" s="550"/>
      <c r="Z230" s="548">
        <f>Z229+Z188-Z203</f>
        <v>0</v>
      </c>
      <c r="AA230" s="549"/>
      <c r="AB230" s="549"/>
      <c r="AC230" s="550"/>
      <c r="AD230" s="548">
        <f>AD229+AD188-AD203</f>
        <v>0</v>
      </c>
      <c r="AE230" s="549"/>
      <c r="AF230" s="549"/>
      <c r="AG230" s="550"/>
      <c r="AH230" s="508">
        <f>AH229+AH188-AH203</f>
        <v>0</v>
      </c>
      <c r="AI230" s="509"/>
      <c r="AJ230" s="509"/>
      <c r="AK230" s="510"/>
      <c r="AL230" s="508">
        <f>AL229+AL188-AL203</f>
        <v>0</v>
      </c>
      <c r="AM230" s="509"/>
      <c r="AN230" s="509"/>
      <c r="AO230" s="510"/>
      <c r="AP230" s="508">
        <f>AP229+AP188-AP203</f>
        <v>0</v>
      </c>
      <c r="AQ230" s="509"/>
      <c r="AR230" s="509"/>
      <c r="AS230" s="510"/>
      <c r="AT230" s="274"/>
      <c r="AU230" s="8"/>
    </row>
    <row r="231" spans="1:47" ht="12.75" hidden="1" customHeight="1">
      <c r="A231" s="178"/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258"/>
      <c r="N231" s="258"/>
      <c r="O231" s="258"/>
      <c r="P231" s="258"/>
      <c r="Q231" s="259"/>
      <c r="R231" s="259"/>
      <c r="S231" s="259"/>
      <c r="T231" s="259"/>
      <c r="U231" s="179"/>
      <c r="V231" s="179"/>
      <c r="W231" s="179"/>
      <c r="X231" s="179"/>
      <c r="Y231" s="179"/>
      <c r="Z231" s="179"/>
      <c r="AA231" s="179"/>
      <c r="AB231" s="179"/>
      <c r="AC231" s="179"/>
      <c r="AD231" s="179"/>
      <c r="AE231" s="179"/>
      <c r="AF231" s="179"/>
      <c r="AG231" s="179"/>
      <c r="AH231" s="179"/>
      <c r="AI231" s="179"/>
      <c r="AJ231" s="179"/>
      <c r="AK231" s="259"/>
      <c r="AL231" s="259"/>
      <c r="AM231" s="259"/>
      <c r="AN231" s="259"/>
      <c r="AO231" s="259"/>
      <c r="AP231" s="259"/>
      <c r="AQ231" s="259"/>
      <c r="AR231" s="259"/>
      <c r="AS231" s="259"/>
      <c r="AT231" s="274"/>
      <c r="AU231" s="8"/>
    </row>
    <row r="232" spans="1:47">
      <c r="AN232" s="516" t="s">
        <v>334</v>
      </c>
      <c r="AO232" s="516"/>
      <c r="AP232" s="516"/>
      <c r="AQ232" s="516"/>
      <c r="AR232" s="516"/>
      <c r="AS232" s="516"/>
    </row>
    <row r="233" spans="1:47" s="5" customFormat="1" ht="13.15" customHeight="1">
      <c r="A233" s="517" t="s">
        <v>57</v>
      </c>
      <c r="B233" s="517"/>
      <c r="C233" s="517"/>
      <c r="D233" s="517"/>
      <c r="E233" s="517"/>
      <c r="F233" s="517"/>
      <c r="G233" s="517"/>
      <c r="H233" s="517"/>
      <c r="I233" s="517"/>
      <c r="J233" s="517"/>
      <c r="K233" s="517"/>
      <c r="L233" s="517"/>
      <c r="M233" s="517"/>
      <c r="N233" s="517"/>
      <c r="O233" s="517"/>
      <c r="P233" s="517"/>
      <c r="Q233" s="517"/>
      <c r="R233" s="517"/>
      <c r="S233" s="517"/>
      <c r="T233" s="517"/>
      <c r="U233" s="517"/>
      <c r="V233" s="517"/>
      <c r="W233" s="517"/>
      <c r="X233" s="517"/>
      <c r="Y233" s="517"/>
      <c r="Z233" s="517"/>
      <c r="AA233" s="517"/>
      <c r="AB233" s="517"/>
      <c r="AC233" s="517"/>
      <c r="AD233" s="517"/>
      <c r="AE233" s="517"/>
      <c r="AF233" s="517"/>
      <c r="AG233" s="517"/>
      <c r="AH233" s="517"/>
      <c r="AI233" s="517"/>
      <c r="AJ233" s="517"/>
      <c r="AK233" s="517"/>
      <c r="AL233" s="517"/>
      <c r="AM233" s="517"/>
      <c r="AN233" s="517"/>
      <c r="AO233" s="517"/>
      <c r="AP233" s="517"/>
      <c r="AQ233" s="517"/>
      <c r="AR233" s="517"/>
      <c r="AS233" s="517"/>
      <c r="AT233" s="276"/>
    </row>
    <row r="234" spans="1:47" s="5" customFormat="1" ht="13.15" customHeight="1">
      <c r="A234" s="517" t="s">
        <v>339</v>
      </c>
      <c r="B234" s="517"/>
      <c r="C234" s="517"/>
      <c r="D234" s="517"/>
      <c r="E234" s="517"/>
      <c r="F234" s="517"/>
      <c r="G234" s="517"/>
      <c r="H234" s="517"/>
      <c r="I234" s="517"/>
      <c r="J234" s="517"/>
      <c r="K234" s="517"/>
      <c r="L234" s="517"/>
      <c r="M234" s="517"/>
      <c r="N234" s="517"/>
      <c r="O234" s="517"/>
      <c r="P234" s="517"/>
      <c r="Q234" s="517"/>
      <c r="R234" s="517"/>
      <c r="S234" s="517"/>
      <c r="T234" s="517"/>
      <c r="U234" s="517"/>
      <c r="V234" s="517"/>
      <c r="W234" s="517"/>
      <c r="X234" s="517"/>
      <c r="Y234" s="517"/>
      <c r="Z234" s="517"/>
      <c r="AA234" s="517"/>
      <c r="AB234" s="517"/>
      <c r="AC234" s="517"/>
      <c r="AD234" s="517"/>
      <c r="AE234" s="517"/>
      <c r="AF234" s="517"/>
      <c r="AG234" s="517"/>
      <c r="AH234" s="517"/>
      <c r="AI234" s="517"/>
      <c r="AJ234" s="517"/>
      <c r="AK234" s="517"/>
      <c r="AL234" s="517"/>
      <c r="AM234" s="517"/>
      <c r="AN234" s="517"/>
      <c r="AO234" s="517"/>
      <c r="AP234" s="517"/>
      <c r="AQ234" s="517"/>
      <c r="AR234" s="517"/>
      <c r="AS234" s="517"/>
      <c r="AT234" s="276"/>
    </row>
    <row r="235" spans="1:47" s="5" customFormat="1" ht="15" customHeight="1">
      <c r="A235" s="180"/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 t="s">
        <v>596</v>
      </c>
      <c r="R235" s="180" t="str">
        <f>'ПФХД стр.1 '!AS6</f>
        <v>" 04 " июня 2018г.</v>
      </c>
      <c r="S235" s="180"/>
      <c r="T235" s="180"/>
      <c r="U235" s="180"/>
      <c r="V235" s="180"/>
      <c r="W235" s="180"/>
      <c r="X235" s="180"/>
      <c r="Y235" s="180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  <c r="AM235" s="180"/>
      <c r="AN235" s="180"/>
      <c r="AO235" s="180"/>
      <c r="AP235" s="180"/>
      <c r="AQ235" s="180"/>
      <c r="AR235" s="180"/>
      <c r="AS235" s="180"/>
      <c r="AT235" s="276"/>
    </row>
    <row r="236" spans="1:47" s="5" customFormat="1" ht="13.15" customHeight="1">
      <c r="I236" s="484"/>
      <c r="J236" s="484"/>
      <c r="K236" s="484"/>
      <c r="L236" s="484"/>
      <c r="M236" s="484"/>
      <c r="N236" s="484"/>
      <c r="O236" s="484"/>
      <c r="P236" s="484"/>
      <c r="Q236" s="484"/>
      <c r="R236" s="484"/>
      <c r="S236" s="484"/>
      <c r="T236" s="484"/>
      <c r="U236" s="484"/>
      <c r="V236" s="484"/>
      <c r="W236" s="484"/>
      <c r="X236" s="484"/>
      <c r="Y236" s="484"/>
      <c r="Z236" s="484"/>
      <c r="AA236" s="484"/>
      <c r="AB236" s="484"/>
      <c r="AC236" s="484"/>
      <c r="AD236" s="484"/>
      <c r="AE236" s="484"/>
      <c r="AF236" s="484"/>
      <c r="AG236" s="484"/>
      <c r="AH236" s="484"/>
      <c r="AI236" s="484"/>
      <c r="AJ236" s="484"/>
      <c r="AK236" s="484"/>
      <c r="AL236" s="484"/>
      <c r="AM236" s="484"/>
      <c r="AN236" s="484"/>
      <c r="AO236" s="484"/>
      <c r="AP236" s="484"/>
      <c r="AQ236" s="484"/>
      <c r="AR236" s="484"/>
      <c r="AS236" s="484"/>
      <c r="AT236" s="276"/>
    </row>
    <row r="237" spans="1:47" s="5" customFormat="1" ht="12.75" customHeight="1">
      <c r="A237" s="519" t="s">
        <v>23</v>
      </c>
      <c r="B237" s="519"/>
      <c r="C237" s="519"/>
      <c r="D237" s="519"/>
      <c r="E237" s="519" t="s">
        <v>40</v>
      </c>
      <c r="F237" s="519"/>
      <c r="G237" s="519" t="s">
        <v>58</v>
      </c>
      <c r="H237" s="519"/>
      <c r="I237" s="519"/>
      <c r="J237" s="519" t="s">
        <v>78</v>
      </c>
      <c r="K237" s="519"/>
      <c r="L237" s="519"/>
      <c r="M237" s="519"/>
      <c r="N237" s="519"/>
      <c r="O237" s="519"/>
      <c r="P237" s="519"/>
      <c r="Q237" s="519"/>
      <c r="R237" s="519"/>
      <c r="S237" s="519"/>
      <c r="T237" s="519"/>
      <c r="U237" s="519"/>
      <c r="V237" s="519"/>
      <c r="W237" s="519"/>
      <c r="X237" s="519"/>
      <c r="Y237" s="519"/>
      <c r="Z237" s="519"/>
      <c r="AA237" s="519"/>
      <c r="AB237" s="519"/>
      <c r="AC237" s="519"/>
      <c r="AD237" s="519"/>
      <c r="AE237" s="519"/>
      <c r="AF237" s="519"/>
      <c r="AG237" s="519"/>
      <c r="AH237" s="519"/>
      <c r="AI237" s="519"/>
      <c r="AJ237" s="519"/>
      <c r="AK237" s="519"/>
      <c r="AL237" s="519"/>
      <c r="AM237" s="519"/>
      <c r="AN237" s="519"/>
      <c r="AO237" s="519"/>
      <c r="AP237" s="519"/>
      <c r="AQ237" s="519"/>
      <c r="AR237" s="519"/>
      <c r="AS237" s="519"/>
      <c r="AT237" s="276"/>
    </row>
    <row r="238" spans="1:47" s="5" customFormat="1" ht="13.15" customHeight="1">
      <c r="A238" s="519"/>
      <c r="B238" s="519"/>
      <c r="C238" s="519"/>
      <c r="D238" s="519"/>
      <c r="E238" s="519"/>
      <c r="F238" s="519"/>
      <c r="G238" s="519"/>
      <c r="H238" s="519"/>
      <c r="I238" s="519"/>
      <c r="J238" s="519" t="s">
        <v>59</v>
      </c>
      <c r="K238" s="519"/>
      <c r="L238" s="519"/>
      <c r="M238" s="519"/>
      <c r="N238" s="519"/>
      <c r="O238" s="519"/>
      <c r="P238" s="519"/>
      <c r="Q238" s="519"/>
      <c r="R238" s="519"/>
      <c r="S238" s="519"/>
      <c r="T238" s="519"/>
      <c r="U238" s="519"/>
      <c r="V238" s="547" t="s">
        <v>28</v>
      </c>
      <c r="W238" s="547"/>
      <c r="X238" s="547"/>
      <c r="Y238" s="547"/>
      <c r="Z238" s="547"/>
      <c r="AA238" s="547"/>
      <c r="AB238" s="547"/>
      <c r="AC238" s="547"/>
      <c r="AD238" s="547"/>
      <c r="AE238" s="547"/>
      <c r="AF238" s="547"/>
      <c r="AG238" s="547"/>
      <c r="AH238" s="547"/>
      <c r="AI238" s="547"/>
      <c r="AJ238" s="547"/>
      <c r="AK238" s="547"/>
      <c r="AL238" s="547"/>
      <c r="AM238" s="547"/>
      <c r="AN238" s="547"/>
      <c r="AO238" s="547"/>
      <c r="AP238" s="547"/>
      <c r="AQ238" s="547"/>
      <c r="AR238" s="547"/>
      <c r="AS238" s="547"/>
      <c r="AT238" s="276"/>
    </row>
    <row r="239" spans="1:47" s="5" customFormat="1" ht="78.75" customHeight="1">
      <c r="A239" s="519"/>
      <c r="B239" s="519"/>
      <c r="C239" s="519"/>
      <c r="D239" s="519"/>
      <c r="E239" s="519"/>
      <c r="F239" s="519"/>
      <c r="G239" s="519"/>
      <c r="H239" s="519"/>
      <c r="I239" s="519"/>
      <c r="J239" s="519"/>
      <c r="K239" s="519"/>
      <c r="L239" s="519"/>
      <c r="M239" s="519"/>
      <c r="N239" s="519"/>
      <c r="O239" s="519"/>
      <c r="P239" s="519"/>
      <c r="Q239" s="519"/>
      <c r="R239" s="519"/>
      <c r="S239" s="519"/>
      <c r="T239" s="519"/>
      <c r="U239" s="519"/>
      <c r="V239" s="519" t="s">
        <v>60</v>
      </c>
      <c r="W239" s="519"/>
      <c r="X239" s="519"/>
      <c r="Y239" s="519"/>
      <c r="Z239" s="519"/>
      <c r="AA239" s="519"/>
      <c r="AB239" s="519"/>
      <c r="AC239" s="519"/>
      <c r="AD239" s="519"/>
      <c r="AE239" s="519"/>
      <c r="AF239" s="519"/>
      <c r="AG239" s="519"/>
      <c r="AH239" s="519" t="s">
        <v>61</v>
      </c>
      <c r="AI239" s="519"/>
      <c r="AJ239" s="519"/>
      <c r="AK239" s="519"/>
      <c r="AL239" s="519"/>
      <c r="AM239" s="519"/>
      <c r="AN239" s="519"/>
      <c r="AO239" s="519"/>
      <c r="AP239" s="519"/>
      <c r="AQ239" s="519"/>
      <c r="AR239" s="519"/>
      <c r="AS239" s="519"/>
      <c r="AT239" s="276"/>
    </row>
    <row r="240" spans="1:47" s="5" customFormat="1" ht="51" customHeight="1">
      <c r="A240" s="519"/>
      <c r="B240" s="519"/>
      <c r="C240" s="519"/>
      <c r="D240" s="519"/>
      <c r="E240" s="519"/>
      <c r="F240" s="519"/>
      <c r="G240" s="519"/>
      <c r="H240" s="519"/>
      <c r="I240" s="519"/>
      <c r="J240" s="519" t="s">
        <v>627</v>
      </c>
      <c r="K240" s="519"/>
      <c r="L240" s="519"/>
      <c r="M240" s="519"/>
      <c r="N240" s="519" t="s">
        <v>628</v>
      </c>
      <c r="O240" s="519"/>
      <c r="P240" s="519"/>
      <c r="Q240" s="519"/>
      <c r="R240" s="519" t="s">
        <v>629</v>
      </c>
      <c r="S240" s="519"/>
      <c r="T240" s="519"/>
      <c r="U240" s="519"/>
      <c r="V240" s="519" t="s">
        <v>627</v>
      </c>
      <c r="W240" s="519"/>
      <c r="X240" s="519"/>
      <c r="Y240" s="519"/>
      <c r="Z240" s="519" t="s">
        <v>628</v>
      </c>
      <c r="AA240" s="519"/>
      <c r="AB240" s="519"/>
      <c r="AC240" s="519"/>
      <c r="AD240" s="519" t="s">
        <v>629</v>
      </c>
      <c r="AE240" s="519"/>
      <c r="AF240" s="519"/>
      <c r="AG240" s="519"/>
      <c r="AH240" s="519" t="s">
        <v>627</v>
      </c>
      <c r="AI240" s="519"/>
      <c r="AJ240" s="519"/>
      <c r="AK240" s="519"/>
      <c r="AL240" s="519" t="s">
        <v>628</v>
      </c>
      <c r="AM240" s="519"/>
      <c r="AN240" s="519"/>
      <c r="AO240" s="519"/>
      <c r="AP240" s="519" t="s">
        <v>629</v>
      </c>
      <c r="AQ240" s="519"/>
      <c r="AR240" s="519"/>
      <c r="AS240" s="519"/>
      <c r="AT240" s="276"/>
    </row>
    <row r="241" spans="1:63" s="5" customFormat="1" ht="12.75">
      <c r="A241" s="511">
        <v>1</v>
      </c>
      <c r="B241" s="511"/>
      <c r="C241" s="511"/>
      <c r="D241" s="511"/>
      <c r="E241" s="512">
        <v>2</v>
      </c>
      <c r="F241" s="512"/>
      <c r="G241" s="512">
        <v>3</v>
      </c>
      <c r="H241" s="512"/>
      <c r="I241" s="512"/>
      <c r="J241" s="512">
        <v>4</v>
      </c>
      <c r="K241" s="512"/>
      <c r="L241" s="512"/>
      <c r="M241" s="512"/>
      <c r="N241" s="512">
        <v>5</v>
      </c>
      <c r="O241" s="512"/>
      <c r="P241" s="512"/>
      <c r="Q241" s="512"/>
      <c r="R241" s="512">
        <v>6</v>
      </c>
      <c r="S241" s="512"/>
      <c r="T241" s="512"/>
      <c r="U241" s="512"/>
      <c r="V241" s="512">
        <v>7</v>
      </c>
      <c r="W241" s="512"/>
      <c r="X241" s="512"/>
      <c r="Y241" s="512"/>
      <c r="Z241" s="512">
        <v>8</v>
      </c>
      <c r="AA241" s="512"/>
      <c r="AB241" s="512"/>
      <c r="AC241" s="512"/>
      <c r="AD241" s="512">
        <v>9</v>
      </c>
      <c r="AE241" s="512"/>
      <c r="AF241" s="512"/>
      <c r="AG241" s="512"/>
      <c r="AH241" s="512">
        <v>10</v>
      </c>
      <c r="AI241" s="512"/>
      <c r="AJ241" s="512"/>
      <c r="AK241" s="512"/>
      <c r="AL241" s="511">
        <v>11</v>
      </c>
      <c r="AM241" s="511"/>
      <c r="AN241" s="511"/>
      <c r="AO241" s="511"/>
      <c r="AP241" s="511">
        <v>12</v>
      </c>
      <c r="AQ241" s="511"/>
      <c r="AR241" s="511"/>
      <c r="AS241" s="511"/>
      <c r="AT241" s="725" t="s">
        <v>387</v>
      </c>
      <c r="AU241" s="726"/>
      <c r="AV241" s="726"/>
      <c r="AW241" s="726"/>
      <c r="AX241" s="726"/>
      <c r="AY241" s="726"/>
      <c r="AZ241" s="726"/>
      <c r="BA241" s="726"/>
      <c r="BB241" s="727"/>
      <c r="BC241" s="725" t="s">
        <v>389</v>
      </c>
      <c r="BD241" s="726"/>
      <c r="BE241" s="726"/>
      <c r="BF241" s="726"/>
      <c r="BG241" s="727"/>
      <c r="BH241" s="725" t="s">
        <v>390</v>
      </c>
      <c r="BI241" s="726"/>
      <c r="BJ241" s="726"/>
      <c r="BK241" s="727"/>
    </row>
    <row r="242" spans="1:63" s="5" customFormat="1" ht="38.25" customHeight="1">
      <c r="A242" s="719" t="s">
        <v>63</v>
      </c>
      <c r="B242" s="719"/>
      <c r="C242" s="719"/>
      <c r="D242" s="719"/>
      <c r="E242" s="545" t="s">
        <v>64</v>
      </c>
      <c r="F242" s="545"/>
      <c r="G242" s="546" t="s">
        <v>49</v>
      </c>
      <c r="H242" s="546"/>
      <c r="I242" s="546"/>
      <c r="J242" s="578">
        <f>J243+J245</f>
        <v>2027588.5000000007</v>
      </c>
      <c r="K242" s="578"/>
      <c r="L242" s="578"/>
      <c r="M242" s="578"/>
      <c r="N242" s="578">
        <f>N243+N245</f>
        <v>1658544.62</v>
      </c>
      <c r="O242" s="578"/>
      <c r="P242" s="578"/>
      <c r="Q242" s="578"/>
      <c r="R242" s="578">
        <f>R243+R245</f>
        <v>1658544.62</v>
      </c>
      <c r="S242" s="578"/>
      <c r="T242" s="578"/>
      <c r="U242" s="578"/>
      <c r="V242" s="578">
        <f>V243+V245</f>
        <v>2027588.5000000007</v>
      </c>
      <c r="W242" s="578"/>
      <c r="X242" s="578"/>
      <c r="Y242" s="578"/>
      <c r="Z242" s="578">
        <f t="shared" ref="Z242" si="6">Z243+Z245</f>
        <v>1658544.62</v>
      </c>
      <c r="AA242" s="578"/>
      <c r="AB242" s="578"/>
      <c r="AC242" s="578"/>
      <c r="AD242" s="578">
        <f t="shared" ref="AD242" si="7">AD243+AD245</f>
        <v>1658544.62</v>
      </c>
      <c r="AE242" s="578"/>
      <c r="AF242" s="578"/>
      <c r="AG242" s="578"/>
      <c r="AH242" s="578">
        <f t="shared" ref="AH242" si="8">AH243+AH245</f>
        <v>0</v>
      </c>
      <c r="AI242" s="578"/>
      <c r="AJ242" s="578"/>
      <c r="AK242" s="578"/>
      <c r="AL242" s="578">
        <f t="shared" ref="AL242" si="9">AL243+AL245</f>
        <v>0</v>
      </c>
      <c r="AM242" s="578"/>
      <c r="AN242" s="578"/>
      <c r="AO242" s="578"/>
      <c r="AP242" s="578">
        <f t="shared" ref="AP242" si="10">AP243+AP245</f>
        <v>0</v>
      </c>
      <c r="AQ242" s="578"/>
      <c r="AR242" s="578"/>
      <c r="AS242" s="578"/>
      <c r="AT242" s="277">
        <f>V242-V243-V245</f>
        <v>0</v>
      </c>
      <c r="AU242" s="191">
        <f>Z242-Z243-Z245</f>
        <v>0</v>
      </c>
      <c r="AV242" s="191">
        <f>AD242-AD243-AD245</f>
        <v>0</v>
      </c>
      <c r="AW242" s="191">
        <f>AH242-AH243-AH245</f>
        <v>0</v>
      </c>
      <c r="AX242" s="191">
        <f>AL242-AL243-AL245</f>
        <v>0</v>
      </c>
      <c r="AY242" s="191">
        <f>AP242-AP243-AP245</f>
        <v>0</v>
      </c>
      <c r="AZ242" s="191">
        <f>J242-V242-AH242</f>
        <v>0</v>
      </c>
      <c r="BA242" s="191">
        <f>N242-Z242-AL242</f>
        <v>0</v>
      </c>
      <c r="BB242" s="192">
        <f>R242-AD242-AP242</f>
        <v>0</v>
      </c>
      <c r="BC242" s="190">
        <f>V242-'[1]ПФХД стр.2'!U126-'[1]ПФХД стр.2'!Z126-'[1]ПФХД стр.2'!AD126-'[1]ПФХД стр.2'!AH126</f>
        <v>2027588.5000000007</v>
      </c>
      <c r="BD242" s="191">
        <f>Z242-'[1]ПФХД стр.3'!U175-'[1]ПФХД стр.3'!Z175-'[1]ПФХД стр.3'!AD175-'[1]ПФХД стр.3'!AH175</f>
        <v>1658544.62</v>
      </c>
      <c r="BE242" s="191">
        <f>AD242-'[1]ПФХД стр.4'!U224-'[1]ПФХД стр.4'!Z224-'[1]ПФХД стр.4'!AD224-'[1]ПФХД стр.4'!AH224</f>
        <v>1658544.62</v>
      </c>
      <c r="BF242" s="191" t="s">
        <v>391</v>
      </c>
      <c r="BG242" s="192"/>
      <c r="BH242" s="190">
        <f>V242-'[1]ПФХД стр.2'!AD126</f>
        <v>2027588.5000000007</v>
      </c>
      <c r="BI242" s="191">
        <f>Z242-'[1]ПФХД стр.3'!AD175</f>
        <v>1658544.62</v>
      </c>
      <c r="BJ242" s="191">
        <f>AD242-'[1]ПФХД стр.4'!AD224</f>
        <v>1658544.62</v>
      </c>
      <c r="BK242" s="192" t="s">
        <v>391</v>
      </c>
    </row>
    <row r="243" spans="1:63" s="5" customFormat="1">
      <c r="A243" s="599" t="s">
        <v>368</v>
      </c>
      <c r="B243" s="600"/>
      <c r="C243" s="600"/>
      <c r="D243" s="601"/>
      <c r="E243" s="572">
        <v>1001</v>
      </c>
      <c r="F243" s="536"/>
      <c r="G243" s="539" t="s">
        <v>49</v>
      </c>
      <c r="H243" s="540"/>
      <c r="I243" s="541"/>
      <c r="J243" s="557">
        <f>V243+AH243</f>
        <v>185153.77</v>
      </c>
      <c r="K243" s="558"/>
      <c r="L243" s="558"/>
      <c r="M243" s="559"/>
      <c r="N243" s="557">
        <f t="shared" ref="N243" si="11">Z243+AL243</f>
        <v>0</v>
      </c>
      <c r="O243" s="558"/>
      <c r="P243" s="558"/>
      <c r="Q243" s="559"/>
      <c r="R243" s="557">
        <f t="shared" ref="R243" si="12">AD243+AP243</f>
        <v>0</v>
      </c>
      <c r="S243" s="558"/>
      <c r="T243" s="558"/>
      <c r="U243" s="559"/>
      <c r="V243" s="557">
        <v>185153.77</v>
      </c>
      <c r="W243" s="558"/>
      <c r="X243" s="558"/>
      <c r="Y243" s="559"/>
      <c r="Z243" s="557">
        <v>0</v>
      </c>
      <c r="AA243" s="558"/>
      <c r="AB243" s="558"/>
      <c r="AC243" s="559"/>
      <c r="AD243" s="557">
        <v>0</v>
      </c>
      <c r="AE243" s="558"/>
      <c r="AF243" s="558"/>
      <c r="AG243" s="559"/>
      <c r="AH243" s="557">
        <v>0</v>
      </c>
      <c r="AI243" s="558"/>
      <c r="AJ243" s="558"/>
      <c r="AK243" s="559"/>
      <c r="AL243" s="557">
        <v>0</v>
      </c>
      <c r="AM243" s="558"/>
      <c r="AN243" s="558"/>
      <c r="AO243" s="559"/>
      <c r="AP243" s="657">
        <v>0</v>
      </c>
      <c r="AQ243" s="602"/>
      <c r="AR243" s="602"/>
      <c r="AS243" s="603"/>
      <c r="AT243" s="277"/>
      <c r="AU243" s="191"/>
      <c r="AV243" s="191"/>
      <c r="AW243" s="191"/>
      <c r="AX243" s="191"/>
      <c r="AY243" s="191"/>
      <c r="AZ243" s="191"/>
      <c r="BA243" s="191"/>
      <c r="BB243" s="192"/>
      <c r="BC243" s="190">
        <f>AH242-'[1]ПФХД стр.2'!AL126</f>
        <v>0</v>
      </c>
      <c r="BD243" s="191">
        <f>AL242-'[1]ПФХД стр.3'!AL175</f>
        <v>0</v>
      </c>
      <c r="BE243" s="191">
        <f>AD242-'[1]ПФХД стр.4'!AP224</f>
        <v>1658544.62</v>
      </c>
      <c r="BF243" s="191" t="s">
        <v>388</v>
      </c>
      <c r="BG243" s="192"/>
      <c r="BH243" s="190"/>
      <c r="BI243" s="191"/>
      <c r="BJ243" s="191"/>
      <c r="BK243" s="192"/>
    </row>
    <row r="244" spans="1:63" s="5" customFormat="1" ht="50.25" customHeight="1">
      <c r="A244" s="718" t="s">
        <v>383</v>
      </c>
      <c r="B244" s="718"/>
      <c r="C244" s="718"/>
      <c r="D244" s="718"/>
      <c r="E244" s="573"/>
      <c r="F244" s="538"/>
      <c r="G244" s="542"/>
      <c r="H244" s="543"/>
      <c r="I244" s="544"/>
      <c r="J244" s="560"/>
      <c r="K244" s="561"/>
      <c r="L244" s="561"/>
      <c r="M244" s="562"/>
      <c r="N244" s="560"/>
      <c r="O244" s="561"/>
      <c r="P244" s="561"/>
      <c r="Q244" s="562"/>
      <c r="R244" s="560"/>
      <c r="S244" s="561"/>
      <c r="T244" s="561"/>
      <c r="U244" s="562"/>
      <c r="V244" s="560"/>
      <c r="W244" s="561"/>
      <c r="X244" s="561"/>
      <c r="Y244" s="562"/>
      <c r="Z244" s="560"/>
      <c r="AA244" s="561"/>
      <c r="AB244" s="561"/>
      <c r="AC244" s="562"/>
      <c r="AD244" s="560"/>
      <c r="AE244" s="561"/>
      <c r="AF244" s="561"/>
      <c r="AG244" s="562"/>
      <c r="AH244" s="560"/>
      <c r="AI244" s="561"/>
      <c r="AJ244" s="561"/>
      <c r="AK244" s="562"/>
      <c r="AL244" s="560"/>
      <c r="AM244" s="561"/>
      <c r="AN244" s="561"/>
      <c r="AO244" s="562"/>
      <c r="AP244" s="658"/>
      <c r="AQ244" s="604"/>
      <c r="AR244" s="604"/>
      <c r="AS244" s="605"/>
      <c r="AT244" s="277">
        <f>J242-'[1]ПФХД стр.2'!P126</f>
        <v>2027588.5000000007</v>
      </c>
      <c r="AU244" s="191">
        <f>N242-'[1]ПФХД стр.3'!P175</f>
        <v>1658544.62</v>
      </c>
      <c r="AV244" s="191">
        <f>R242-'[1]ПФХД стр.4'!P224</f>
        <v>1658544.62</v>
      </c>
      <c r="AW244" s="191"/>
      <c r="AX244" s="191"/>
      <c r="AY244" s="191"/>
      <c r="AZ244" s="191">
        <f>J243-V243-AH243</f>
        <v>0</v>
      </c>
      <c r="BA244" s="191">
        <f>J243-Z243-AL243</f>
        <v>185153.77</v>
      </c>
      <c r="BB244" s="192">
        <f>R243-AD243-AP243</f>
        <v>0</v>
      </c>
      <c r="BC244" s="190"/>
      <c r="BD244" s="191"/>
      <c r="BE244" s="191"/>
      <c r="BF244" s="191"/>
      <c r="BG244" s="192"/>
      <c r="BH244" s="190"/>
      <c r="BI244" s="191"/>
      <c r="BJ244" s="191"/>
      <c r="BK244" s="192"/>
    </row>
    <row r="245" spans="1:63" s="5" customFormat="1" ht="38.25" customHeight="1">
      <c r="A245" s="522" t="s">
        <v>370</v>
      </c>
      <c r="B245" s="522"/>
      <c r="C245" s="522"/>
      <c r="D245" s="522"/>
      <c r="E245" s="513">
        <v>2001</v>
      </c>
      <c r="F245" s="513"/>
      <c r="G245" s="515"/>
      <c r="H245" s="515"/>
      <c r="I245" s="515"/>
      <c r="J245" s="578">
        <f t="shared" ref="J245:J248" si="13">V245+AH245</f>
        <v>1842434.7300000007</v>
      </c>
      <c r="K245" s="578"/>
      <c r="L245" s="578"/>
      <c r="M245" s="578"/>
      <c r="N245" s="578">
        <f t="shared" ref="N245:N248" si="14">Z245+AL245</f>
        <v>1658544.62</v>
      </c>
      <c r="O245" s="578"/>
      <c r="P245" s="578"/>
      <c r="Q245" s="578"/>
      <c r="R245" s="578">
        <f t="shared" ref="R245:R248" si="15">AD245+AP245</f>
        <v>1658544.62</v>
      </c>
      <c r="S245" s="578"/>
      <c r="T245" s="578"/>
      <c r="U245" s="578"/>
      <c r="V245" s="578">
        <f>V246+V247+V248</f>
        <v>1842434.7300000007</v>
      </c>
      <c r="W245" s="578"/>
      <c r="X245" s="578"/>
      <c r="Y245" s="578"/>
      <c r="Z245" s="578">
        <f t="shared" ref="Z245" si="16">Z246+Z247+Z248</f>
        <v>1658544.62</v>
      </c>
      <c r="AA245" s="578"/>
      <c r="AB245" s="578"/>
      <c r="AC245" s="578"/>
      <c r="AD245" s="578">
        <f t="shared" ref="AD245" si="17">AD246+AD247+AD248</f>
        <v>1658544.62</v>
      </c>
      <c r="AE245" s="578"/>
      <c r="AF245" s="578"/>
      <c r="AG245" s="578"/>
      <c r="AH245" s="578">
        <f t="shared" ref="AH245" si="18">AH246+AH247+AH248</f>
        <v>0</v>
      </c>
      <c r="AI245" s="578"/>
      <c r="AJ245" s="578"/>
      <c r="AK245" s="578"/>
      <c r="AL245" s="578">
        <f t="shared" ref="AL245" si="19">AL246+AL247+AL248</f>
        <v>0</v>
      </c>
      <c r="AM245" s="578"/>
      <c r="AN245" s="578"/>
      <c r="AO245" s="578"/>
      <c r="AP245" s="622">
        <f t="shared" ref="AP245" si="20">AP246+AP247+AP248</f>
        <v>0</v>
      </c>
      <c r="AQ245" s="622"/>
      <c r="AR245" s="622"/>
      <c r="AS245" s="622"/>
      <c r="AT245" s="277"/>
      <c r="AU245" s="191"/>
      <c r="AV245" s="191"/>
      <c r="AW245" s="191"/>
      <c r="AX245" s="191"/>
      <c r="AY245" s="191"/>
      <c r="AZ245" s="191">
        <f>J245-V245-AH245</f>
        <v>0</v>
      </c>
      <c r="BA245" s="191">
        <f>N245-Z245-AL245</f>
        <v>0</v>
      </c>
      <c r="BB245" s="192">
        <f>R245-AD245-AP245</f>
        <v>0</v>
      </c>
      <c r="BC245" s="190"/>
      <c r="BD245" s="191"/>
      <c r="BE245" s="191"/>
      <c r="BF245" s="191"/>
      <c r="BG245" s="192"/>
      <c r="BH245" s="190"/>
      <c r="BI245" s="191"/>
      <c r="BJ245" s="191"/>
      <c r="BK245" s="192"/>
    </row>
    <row r="246" spans="1:63" s="5" customFormat="1" ht="30" customHeight="1">
      <c r="A246" s="522" t="s">
        <v>404</v>
      </c>
      <c r="B246" s="522"/>
      <c r="C246" s="522"/>
      <c r="D246" s="522"/>
      <c r="E246" s="515">
        <v>2002</v>
      </c>
      <c r="F246" s="515"/>
      <c r="G246" s="515">
        <v>2018</v>
      </c>
      <c r="H246" s="515"/>
      <c r="I246" s="515"/>
      <c r="J246" s="578">
        <f t="shared" si="13"/>
        <v>1842434.7300000007</v>
      </c>
      <c r="K246" s="578"/>
      <c r="L246" s="578"/>
      <c r="M246" s="578"/>
      <c r="N246" s="578">
        <f t="shared" si="14"/>
        <v>120540.6</v>
      </c>
      <c r="O246" s="578"/>
      <c r="P246" s="578"/>
      <c r="Q246" s="578"/>
      <c r="R246" s="578">
        <f t="shared" si="15"/>
        <v>0</v>
      </c>
      <c r="S246" s="578"/>
      <c r="T246" s="578"/>
      <c r="U246" s="578"/>
      <c r="V246" s="622">
        <f>'ПФХД стр.2'!P124-V243</f>
        <v>1842434.7300000007</v>
      </c>
      <c r="W246" s="622"/>
      <c r="X246" s="622"/>
      <c r="Y246" s="622"/>
      <c r="Z246" s="578">
        <v>120540.6</v>
      </c>
      <c r="AA246" s="578"/>
      <c r="AB246" s="578"/>
      <c r="AC246" s="578"/>
      <c r="AD246" s="578">
        <v>0</v>
      </c>
      <c r="AE246" s="578"/>
      <c r="AF246" s="578"/>
      <c r="AG246" s="578"/>
      <c r="AH246" s="578">
        <v>0</v>
      </c>
      <c r="AI246" s="578"/>
      <c r="AJ246" s="578"/>
      <c r="AK246" s="578"/>
      <c r="AL246" s="578">
        <v>0</v>
      </c>
      <c r="AM246" s="578"/>
      <c r="AN246" s="578"/>
      <c r="AO246" s="578"/>
      <c r="AP246" s="622">
        <v>0</v>
      </c>
      <c r="AQ246" s="622"/>
      <c r="AR246" s="622"/>
      <c r="AS246" s="622"/>
      <c r="AT246" s="278"/>
      <c r="AU246" s="194"/>
      <c r="AV246" s="194"/>
      <c r="AW246" s="194"/>
      <c r="AX246" s="194"/>
      <c r="AY246" s="194"/>
      <c r="AZ246" s="194"/>
      <c r="BA246" s="194"/>
      <c r="BB246" s="195"/>
      <c r="BC246" s="193"/>
      <c r="BD246" s="194"/>
      <c r="BE246" s="194"/>
      <c r="BF246" s="194"/>
      <c r="BG246" s="195"/>
      <c r="BH246" s="193"/>
      <c r="BI246" s="194"/>
      <c r="BJ246" s="194"/>
      <c r="BK246" s="195"/>
    </row>
    <row r="247" spans="1:63" s="5" customFormat="1" ht="30" customHeight="1">
      <c r="A247" s="522" t="s">
        <v>404</v>
      </c>
      <c r="B247" s="522"/>
      <c r="C247" s="522"/>
      <c r="D247" s="522"/>
      <c r="E247" s="515">
        <v>2003</v>
      </c>
      <c r="F247" s="515"/>
      <c r="G247" s="515">
        <v>2019</v>
      </c>
      <c r="H247" s="515"/>
      <c r="I247" s="515"/>
      <c r="J247" s="578">
        <f t="shared" si="13"/>
        <v>0</v>
      </c>
      <c r="K247" s="578"/>
      <c r="L247" s="578"/>
      <c r="M247" s="578"/>
      <c r="N247" s="578">
        <f t="shared" si="14"/>
        <v>1538004.02</v>
      </c>
      <c r="O247" s="578"/>
      <c r="P247" s="578"/>
      <c r="Q247" s="578"/>
      <c r="R247" s="578">
        <f t="shared" si="15"/>
        <v>114513.57</v>
      </c>
      <c r="S247" s="578"/>
      <c r="T247" s="578"/>
      <c r="U247" s="578"/>
      <c r="V247" s="622">
        <v>0</v>
      </c>
      <c r="W247" s="622"/>
      <c r="X247" s="622"/>
      <c r="Y247" s="622"/>
      <c r="Z247" s="578">
        <f>'ПФХД стр.3'!P173-ПФХДстр.5!Z246-Z243</f>
        <v>1538004.02</v>
      </c>
      <c r="AA247" s="578"/>
      <c r="AB247" s="578"/>
      <c r="AC247" s="578"/>
      <c r="AD247" s="578">
        <v>114513.57</v>
      </c>
      <c r="AE247" s="578"/>
      <c r="AF247" s="578"/>
      <c r="AG247" s="578"/>
      <c r="AH247" s="578">
        <v>0</v>
      </c>
      <c r="AI247" s="578"/>
      <c r="AJ247" s="578"/>
      <c r="AK247" s="578"/>
      <c r="AL247" s="578">
        <v>0</v>
      </c>
      <c r="AM247" s="578"/>
      <c r="AN247" s="578"/>
      <c r="AO247" s="578"/>
      <c r="AP247" s="622">
        <v>0</v>
      </c>
      <c r="AQ247" s="622"/>
      <c r="AR247" s="622"/>
      <c r="AS247" s="622"/>
      <c r="AT247" s="279"/>
      <c r="AU247" s="191"/>
      <c r="AV247" s="191"/>
      <c r="AW247" s="191"/>
      <c r="AX247" s="191"/>
      <c r="AY247" s="191"/>
      <c r="AZ247" s="191"/>
      <c r="BA247" s="191"/>
      <c r="BB247" s="191"/>
      <c r="BC247" s="191"/>
      <c r="BD247" s="191"/>
      <c r="BE247" s="191"/>
      <c r="BF247" s="191"/>
      <c r="BG247" s="191"/>
      <c r="BH247" s="191"/>
      <c r="BI247" s="191"/>
      <c r="BJ247" s="191"/>
      <c r="BK247" s="191"/>
    </row>
    <row r="248" spans="1:63" s="5" customFormat="1" ht="30" customHeight="1">
      <c r="A248" s="522" t="s">
        <v>404</v>
      </c>
      <c r="B248" s="522"/>
      <c r="C248" s="522"/>
      <c r="D248" s="522"/>
      <c r="E248" s="515">
        <v>2004</v>
      </c>
      <c r="F248" s="515"/>
      <c r="G248" s="515">
        <v>2020</v>
      </c>
      <c r="H248" s="515"/>
      <c r="I248" s="515"/>
      <c r="J248" s="578">
        <f t="shared" si="13"/>
        <v>0</v>
      </c>
      <c r="K248" s="578"/>
      <c r="L248" s="578"/>
      <c r="M248" s="578"/>
      <c r="N248" s="578">
        <f t="shared" si="14"/>
        <v>0</v>
      </c>
      <c r="O248" s="578"/>
      <c r="P248" s="578"/>
      <c r="Q248" s="578"/>
      <c r="R248" s="578">
        <f t="shared" si="15"/>
        <v>1544031.05</v>
      </c>
      <c r="S248" s="578"/>
      <c r="T248" s="578"/>
      <c r="U248" s="578"/>
      <c r="V248" s="622">
        <v>0</v>
      </c>
      <c r="W248" s="622"/>
      <c r="X248" s="622"/>
      <c r="Y248" s="622"/>
      <c r="Z248" s="578">
        <v>0</v>
      </c>
      <c r="AA248" s="578"/>
      <c r="AB248" s="578"/>
      <c r="AC248" s="578"/>
      <c r="AD248" s="578">
        <f>'ПФХД стр.4'!P222-ПФХДстр.5!AD247</f>
        <v>1544031.05</v>
      </c>
      <c r="AE248" s="578"/>
      <c r="AF248" s="578"/>
      <c r="AG248" s="578"/>
      <c r="AH248" s="578">
        <v>0</v>
      </c>
      <c r="AI248" s="578"/>
      <c r="AJ248" s="578"/>
      <c r="AK248" s="578"/>
      <c r="AL248" s="578">
        <v>0</v>
      </c>
      <c r="AM248" s="578"/>
      <c r="AN248" s="578"/>
      <c r="AO248" s="578"/>
      <c r="AP248" s="622">
        <v>0</v>
      </c>
      <c r="AQ248" s="622"/>
      <c r="AR248" s="622"/>
      <c r="AS248" s="622"/>
      <c r="AT248" s="279"/>
      <c r="AU248" s="191"/>
      <c r="AV248" s="191"/>
      <c r="AW248" s="191"/>
      <c r="AX248" s="191"/>
      <c r="AY248" s="191"/>
      <c r="AZ248" s="191"/>
      <c r="BA248" s="191"/>
      <c r="BB248" s="191"/>
      <c r="BC248" s="191"/>
      <c r="BD248" s="191"/>
      <c r="BE248" s="191"/>
      <c r="BF248" s="191"/>
      <c r="BG248" s="191"/>
      <c r="BH248" s="191"/>
      <c r="BI248" s="191"/>
      <c r="BJ248" s="191"/>
      <c r="BK248" s="191"/>
    </row>
    <row r="249" spans="1:63">
      <c r="C249" s="1"/>
      <c r="D249" s="1"/>
      <c r="E249" s="1"/>
      <c r="F249" s="1"/>
      <c r="G249" s="1"/>
      <c r="H249" s="1"/>
      <c r="I249" s="1"/>
      <c r="J249" s="1"/>
      <c r="K249" s="271"/>
      <c r="AS249" s="3"/>
    </row>
  </sheetData>
  <mergeCells count="1289">
    <mergeCell ref="AG2:AS2"/>
    <mergeCell ref="AG3:AS3"/>
    <mergeCell ref="AJ4:AS4"/>
    <mergeCell ref="AK9:AS9"/>
    <mergeCell ref="AJ10:AS10"/>
    <mergeCell ref="A14:AS14"/>
    <mergeCell ref="I43:L43"/>
    <mergeCell ref="AM48:AP48"/>
    <mergeCell ref="AM49:AP49"/>
    <mergeCell ref="AN52:AS52"/>
    <mergeCell ref="A53:AS53"/>
    <mergeCell ref="A54:AS54"/>
    <mergeCell ref="Q25:AJ25"/>
    <mergeCell ref="AP25:AS25"/>
    <mergeCell ref="AP26:AS26"/>
    <mergeCell ref="Q27:AJ27"/>
    <mergeCell ref="AP27:AS27"/>
    <mergeCell ref="Q28:AJ28"/>
    <mergeCell ref="A15:AS15"/>
    <mergeCell ref="A16:AS16"/>
    <mergeCell ref="A17:AS17"/>
    <mergeCell ref="N21:AJ21"/>
    <mergeCell ref="AP21:AS21"/>
    <mergeCell ref="N22:AJ22"/>
    <mergeCell ref="AP22:AS23"/>
    <mergeCell ref="N23:AJ24"/>
    <mergeCell ref="AP24:AS24"/>
    <mergeCell ref="A61:C62"/>
    <mergeCell ref="D61:AJ61"/>
    <mergeCell ref="AK61:AR62"/>
    <mergeCell ref="D62:AJ62"/>
    <mergeCell ref="A63:C63"/>
    <mergeCell ref="D63:AJ63"/>
    <mergeCell ref="AK63:AR63"/>
    <mergeCell ref="A58:C58"/>
    <mergeCell ref="D58:AJ58"/>
    <mergeCell ref="AK58:AR58"/>
    <mergeCell ref="A59:C60"/>
    <mergeCell ref="D59:AJ59"/>
    <mergeCell ref="AK59:AR60"/>
    <mergeCell ref="D60:AJ60"/>
    <mergeCell ref="A55:AS55"/>
    <mergeCell ref="A56:C56"/>
    <mergeCell ref="D56:AJ56"/>
    <mergeCell ref="AK56:AR56"/>
    <mergeCell ref="A57:C57"/>
    <mergeCell ref="D57:AJ57"/>
    <mergeCell ref="AK57:AR57"/>
    <mergeCell ref="A71:C71"/>
    <mergeCell ref="D71:AJ71"/>
    <mergeCell ref="AK71:AR71"/>
    <mergeCell ref="A72:C72"/>
    <mergeCell ref="D72:AJ72"/>
    <mergeCell ref="AK72:AR72"/>
    <mergeCell ref="A67:C68"/>
    <mergeCell ref="D67:AJ67"/>
    <mergeCell ref="AK67:AR68"/>
    <mergeCell ref="D68:AJ68"/>
    <mergeCell ref="A69:C70"/>
    <mergeCell ref="D69:AJ69"/>
    <mergeCell ref="AK69:AR70"/>
    <mergeCell ref="D70:AJ70"/>
    <mergeCell ref="A64:C65"/>
    <mergeCell ref="D64:AJ64"/>
    <mergeCell ref="AK64:AR65"/>
    <mergeCell ref="D65:AJ65"/>
    <mergeCell ref="A66:C66"/>
    <mergeCell ref="D66:AJ66"/>
    <mergeCell ref="AK66:AR66"/>
    <mergeCell ref="A78:C79"/>
    <mergeCell ref="D78:AJ78"/>
    <mergeCell ref="AK78:AR79"/>
    <mergeCell ref="D79:AJ79"/>
    <mergeCell ref="AN81:AS81"/>
    <mergeCell ref="A82:AS82"/>
    <mergeCell ref="A75:C75"/>
    <mergeCell ref="D75:AJ75"/>
    <mergeCell ref="AK75:AR75"/>
    <mergeCell ref="A76:C77"/>
    <mergeCell ref="D76:AJ76"/>
    <mergeCell ref="AK76:AR77"/>
    <mergeCell ref="D77:AJ77"/>
    <mergeCell ref="A73:C73"/>
    <mergeCell ref="D73:AJ73"/>
    <mergeCell ref="AK73:AR73"/>
    <mergeCell ref="A74:C74"/>
    <mergeCell ref="D74:AJ74"/>
    <mergeCell ref="AK74:AR74"/>
    <mergeCell ref="AH86:AK87"/>
    <mergeCell ref="AL86:AS86"/>
    <mergeCell ref="AL87:AO87"/>
    <mergeCell ref="AP87:AS87"/>
    <mergeCell ref="A88:I88"/>
    <mergeCell ref="J88:L88"/>
    <mergeCell ref="M88:O88"/>
    <mergeCell ref="P88:T88"/>
    <mergeCell ref="U88:Y88"/>
    <mergeCell ref="Z88:AC88"/>
    <mergeCell ref="A83:AS83"/>
    <mergeCell ref="A84:I87"/>
    <mergeCell ref="J84:L87"/>
    <mergeCell ref="M84:O87"/>
    <mergeCell ref="P84:AS84"/>
    <mergeCell ref="P85:T87"/>
    <mergeCell ref="U85:AS85"/>
    <mergeCell ref="U86:Y87"/>
    <mergeCell ref="Z86:AC87"/>
    <mergeCell ref="AD86:AG87"/>
    <mergeCell ref="Z91:AC92"/>
    <mergeCell ref="AD91:AG92"/>
    <mergeCell ref="AH91:AK92"/>
    <mergeCell ref="AL91:AO92"/>
    <mergeCell ref="AP91:AS92"/>
    <mergeCell ref="A92:I92"/>
    <mergeCell ref="Z90:AC90"/>
    <mergeCell ref="AD90:AG90"/>
    <mergeCell ref="AH90:AK90"/>
    <mergeCell ref="AL90:AO90"/>
    <mergeCell ref="AP90:AS90"/>
    <mergeCell ref="A91:I91"/>
    <mergeCell ref="J91:L92"/>
    <mergeCell ref="M91:O92"/>
    <mergeCell ref="P91:T92"/>
    <mergeCell ref="U91:Y92"/>
    <mergeCell ref="AD88:AG88"/>
    <mergeCell ref="AH88:AK88"/>
    <mergeCell ref="AL88:AO88"/>
    <mergeCell ref="AP88:AS88"/>
    <mergeCell ref="A89:AS89"/>
    <mergeCell ref="A90:I90"/>
    <mergeCell ref="J90:L90"/>
    <mergeCell ref="M90:O90"/>
    <mergeCell ref="P90:T90"/>
    <mergeCell ref="U90:Y90"/>
    <mergeCell ref="AD94:AG95"/>
    <mergeCell ref="AH94:AK95"/>
    <mergeCell ref="AL94:AO95"/>
    <mergeCell ref="AP94:AS95"/>
    <mergeCell ref="A95:I95"/>
    <mergeCell ref="A96:I96"/>
    <mergeCell ref="J96:L96"/>
    <mergeCell ref="M96:O96"/>
    <mergeCell ref="P96:T96"/>
    <mergeCell ref="U96:Y96"/>
    <mergeCell ref="AD93:AG93"/>
    <mergeCell ref="AH93:AK93"/>
    <mergeCell ref="AL93:AO93"/>
    <mergeCell ref="AP93:AS93"/>
    <mergeCell ref="A94:I94"/>
    <mergeCell ref="J94:L95"/>
    <mergeCell ref="M94:O95"/>
    <mergeCell ref="P94:T95"/>
    <mergeCell ref="U94:Y95"/>
    <mergeCell ref="Z94:AC95"/>
    <mergeCell ref="A93:I93"/>
    <mergeCell ref="J93:L93"/>
    <mergeCell ref="M93:O93"/>
    <mergeCell ref="P93:T93"/>
    <mergeCell ref="U93:Y93"/>
    <mergeCell ref="Z93:AC93"/>
    <mergeCell ref="Z97:AC97"/>
    <mergeCell ref="AD97:AG97"/>
    <mergeCell ref="AH97:AK97"/>
    <mergeCell ref="AL97:AO97"/>
    <mergeCell ref="AP97:AS97"/>
    <mergeCell ref="A98:I98"/>
    <mergeCell ref="J98:L98"/>
    <mergeCell ref="M98:O98"/>
    <mergeCell ref="P98:T98"/>
    <mergeCell ref="U98:Y98"/>
    <mergeCell ref="Z96:AC96"/>
    <mergeCell ref="AD96:AG96"/>
    <mergeCell ref="AH96:AK96"/>
    <mergeCell ref="AL96:AO96"/>
    <mergeCell ref="AP96:AS96"/>
    <mergeCell ref="A97:I97"/>
    <mergeCell ref="J97:L97"/>
    <mergeCell ref="M97:O97"/>
    <mergeCell ref="P97:T97"/>
    <mergeCell ref="U97:Y97"/>
    <mergeCell ref="Z99:AC99"/>
    <mergeCell ref="AD99:AG99"/>
    <mergeCell ref="AH99:AK99"/>
    <mergeCell ref="AL99:AO99"/>
    <mergeCell ref="AP99:AS99"/>
    <mergeCell ref="A100:I100"/>
    <mergeCell ref="J100:L100"/>
    <mergeCell ref="M100:O100"/>
    <mergeCell ref="P100:T100"/>
    <mergeCell ref="U100:Y100"/>
    <mergeCell ref="Z98:AC98"/>
    <mergeCell ref="AD98:AG98"/>
    <mergeCell ref="AH98:AK98"/>
    <mergeCell ref="AL98:AO98"/>
    <mergeCell ref="AP98:AS98"/>
    <mergeCell ref="A99:I99"/>
    <mergeCell ref="J99:L99"/>
    <mergeCell ref="M99:O99"/>
    <mergeCell ref="P99:T99"/>
    <mergeCell ref="U99:Y99"/>
    <mergeCell ref="Z101:AC101"/>
    <mergeCell ref="AD101:AG101"/>
    <mergeCell ref="AH101:AK101"/>
    <mergeCell ref="AL101:AO101"/>
    <mergeCell ref="AP101:AS101"/>
    <mergeCell ref="A102:I102"/>
    <mergeCell ref="J102:L103"/>
    <mergeCell ref="M102:O103"/>
    <mergeCell ref="P102:T103"/>
    <mergeCell ref="U102:Y103"/>
    <mergeCell ref="Z100:AC100"/>
    <mergeCell ref="AD100:AG100"/>
    <mergeCell ref="AH100:AK100"/>
    <mergeCell ref="AL100:AO100"/>
    <mergeCell ref="AP100:AS100"/>
    <mergeCell ref="A101:I101"/>
    <mergeCell ref="J101:L101"/>
    <mergeCell ref="M101:O101"/>
    <mergeCell ref="P101:T101"/>
    <mergeCell ref="U101:Y101"/>
    <mergeCell ref="AD104:AG104"/>
    <mergeCell ref="AH104:AK104"/>
    <mergeCell ref="AL104:AO104"/>
    <mergeCell ref="AP104:AS104"/>
    <mergeCell ref="A105:I105"/>
    <mergeCell ref="J105:L105"/>
    <mergeCell ref="M105:O105"/>
    <mergeCell ref="P105:T105"/>
    <mergeCell ref="U105:Y105"/>
    <mergeCell ref="Z105:AC105"/>
    <mergeCell ref="A104:I104"/>
    <mergeCell ref="J104:L104"/>
    <mergeCell ref="M104:O104"/>
    <mergeCell ref="P104:T104"/>
    <mergeCell ref="U104:Y104"/>
    <mergeCell ref="Z104:AC104"/>
    <mergeCell ref="Z102:AC103"/>
    <mergeCell ref="AD102:AG103"/>
    <mergeCell ref="AH102:AK103"/>
    <mergeCell ref="AL102:AO103"/>
    <mergeCell ref="AP102:AS103"/>
    <mergeCell ref="A103:I103"/>
    <mergeCell ref="AD106:AG107"/>
    <mergeCell ref="AH106:AK107"/>
    <mergeCell ref="AL106:AO107"/>
    <mergeCell ref="AP106:AS107"/>
    <mergeCell ref="A107:I107"/>
    <mergeCell ref="A108:I108"/>
    <mergeCell ref="J108:L109"/>
    <mergeCell ref="M108:O109"/>
    <mergeCell ref="P108:T109"/>
    <mergeCell ref="U108:Y109"/>
    <mergeCell ref="AD105:AG105"/>
    <mergeCell ref="AH105:AK105"/>
    <mergeCell ref="AL105:AO105"/>
    <mergeCell ref="AP105:AS105"/>
    <mergeCell ref="A106:I106"/>
    <mergeCell ref="J106:L107"/>
    <mergeCell ref="M106:O107"/>
    <mergeCell ref="P106:T107"/>
    <mergeCell ref="U106:Y107"/>
    <mergeCell ref="Z106:AC107"/>
    <mergeCell ref="AD110:AG111"/>
    <mergeCell ref="AH110:AK111"/>
    <mergeCell ref="AL110:AO111"/>
    <mergeCell ref="AP110:AS111"/>
    <mergeCell ref="A111:I111"/>
    <mergeCell ref="A112:I112"/>
    <mergeCell ref="J112:L112"/>
    <mergeCell ref="M112:O112"/>
    <mergeCell ref="P112:T112"/>
    <mergeCell ref="U112:Y112"/>
    <mergeCell ref="A110:I110"/>
    <mergeCell ref="J110:L111"/>
    <mergeCell ref="M110:O111"/>
    <mergeCell ref="P110:T111"/>
    <mergeCell ref="U110:Y111"/>
    <mergeCell ref="Z110:AC111"/>
    <mergeCell ref="Z108:AC109"/>
    <mergeCell ref="AD108:AG109"/>
    <mergeCell ref="AH108:AK109"/>
    <mergeCell ref="AL108:AO109"/>
    <mergeCell ref="AP108:AS109"/>
    <mergeCell ref="A109:I109"/>
    <mergeCell ref="Z113:AC113"/>
    <mergeCell ref="AD113:AG113"/>
    <mergeCell ref="AH113:AK113"/>
    <mergeCell ref="AL113:AO113"/>
    <mergeCell ref="AP113:AS113"/>
    <mergeCell ref="A114:I114"/>
    <mergeCell ref="J114:L114"/>
    <mergeCell ref="M114:O114"/>
    <mergeCell ref="P114:T114"/>
    <mergeCell ref="U114:Y114"/>
    <mergeCell ref="Z112:AC112"/>
    <mergeCell ref="AD112:AG112"/>
    <mergeCell ref="AH112:AK112"/>
    <mergeCell ref="AL112:AO112"/>
    <mergeCell ref="AP112:AS112"/>
    <mergeCell ref="A113:I113"/>
    <mergeCell ref="J113:L113"/>
    <mergeCell ref="M113:O113"/>
    <mergeCell ref="P113:T113"/>
    <mergeCell ref="U113:Y113"/>
    <mergeCell ref="Z115:AC115"/>
    <mergeCell ref="AD115:AG115"/>
    <mergeCell ref="AH115:AK115"/>
    <mergeCell ref="AL115:AO115"/>
    <mergeCell ref="AP115:AS115"/>
    <mergeCell ref="A116:I116"/>
    <mergeCell ref="J116:L117"/>
    <mergeCell ref="M116:O117"/>
    <mergeCell ref="P116:T117"/>
    <mergeCell ref="U116:Y117"/>
    <mergeCell ref="Z114:AC114"/>
    <mergeCell ref="AD114:AG114"/>
    <mergeCell ref="AH114:AK114"/>
    <mergeCell ref="AL114:AO114"/>
    <mergeCell ref="AP114:AS114"/>
    <mergeCell ref="A115:I115"/>
    <mergeCell ref="J115:L115"/>
    <mergeCell ref="M115:O115"/>
    <mergeCell ref="P115:T115"/>
    <mergeCell ref="U115:Y115"/>
    <mergeCell ref="AD118:AG118"/>
    <mergeCell ref="AH118:AK118"/>
    <mergeCell ref="AL118:AO118"/>
    <mergeCell ref="AP118:AS118"/>
    <mergeCell ref="A119:I119"/>
    <mergeCell ref="J119:L119"/>
    <mergeCell ref="M119:O119"/>
    <mergeCell ref="P119:T119"/>
    <mergeCell ref="U119:Y119"/>
    <mergeCell ref="Z119:AC119"/>
    <mergeCell ref="A118:I118"/>
    <mergeCell ref="J118:L118"/>
    <mergeCell ref="M118:O118"/>
    <mergeCell ref="P118:T118"/>
    <mergeCell ref="U118:Y118"/>
    <mergeCell ref="Z118:AC118"/>
    <mergeCell ref="Z116:AC117"/>
    <mergeCell ref="AD116:AG117"/>
    <mergeCell ref="AH116:AK117"/>
    <mergeCell ref="AL116:AO117"/>
    <mergeCell ref="AP116:AS117"/>
    <mergeCell ref="A117:I117"/>
    <mergeCell ref="AD120:AG120"/>
    <mergeCell ref="AH120:AK120"/>
    <mergeCell ref="AL120:AO120"/>
    <mergeCell ref="AP120:AS120"/>
    <mergeCell ref="A121:I121"/>
    <mergeCell ref="J121:L122"/>
    <mergeCell ref="M121:O122"/>
    <mergeCell ref="P121:T122"/>
    <mergeCell ref="U121:Y122"/>
    <mergeCell ref="Z121:AC122"/>
    <mergeCell ref="AD119:AG119"/>
    <mergeCell ref="AH119:AK119"/>
    <mergeCell ref="AL119:AO119"/>
    <mergeCell ref="AP119:AS119"/>
    <mergeCell ref="A120:I120"/>
    <mergeCell ref="J120:L120"/>
    <mergeCell ref="M120:O120"/>
    <mergeCell ref="P120:T120"/>
    <mergeCell ref="U120:Y120"/>
    <mergeCell ref="Z120:AC120"/>
    <mergeCell ref="Z123:AC123"/>
    <mergeCell ref="AD123:AG123"/>
    <mergeCell ref="AH123:AK123"/>
    <mergeCell ref="AL123:AO123"/>
    <mergeCell ref="AP123:AS123"/>
    <mergeCell ref="A124:I124"/>
    <mergeCell ref="J124:L125"/>
    <mergeCell ref="M124:O125"/>
    <mergeCell ref="P124:T125"/>
    <mergeCell ref="U124:Y125"/>
    <mergeCell ref="AD121:AG122"/>
    <mergeCell ref="AH121:AK122"/>
    <mergeCell ref="AL121:AO122"/>
    <mergeCell ref="AP121:AS122"/>
    <mergeCell ref="A122:I122"/>
    <mergeCell ref="A123:I123"/>
    <mergeCell ref="J123:L123"/>
    <mergeCell ref="M123:O123"/>
    <mergeCell ref="P123:T123"/>
    <mergeCell ref="U123:Y123"/>
    <mergeCell ref="AD126:AG126"/>
    <mergeCell ref="AH126:AK126"/>
    <mergeCell ref="AL126:AO126"/>
    <mergeCell ref="AP126:AS126"/>
    <mergeCell ref="A127:I127"/>
    <mergeCell ref="J127:L127"/>
    <mergeCell ref="M127:O127"/>
    <mergeCell ref="P127:T127"/>
    <mergeCell ref="U127:Y127"/>
    <mergeCell ref="Z127:AC127"/>
    <mergeCell ref="A126:I126"/>
    <mergeCell ref="J126:L126"/>
    <mergeCell ref="M126:O126"/>
    <mergeCell ref="P126:T126"/>
    <mergeCell ref="U126:Y126"/>
    <mergeCell ref="Z126:AC126"/>
    <mergeCell ref="Z124:AC125"/>
    <mergeCell ref="AD124:AG125"/>
    <mergeCell ref="AH124:AK125"/>
    <mergeCell ref="AL124:AO125"/>
    <mergeCell ref="AP124:AS125"/>
    <mergeCell ref="A125:I125"/>
    <mergeCell ref="AD128:AG128"/>
    <mergeCell ref="AH128:AK128"/>
    <mergeCell ref="AL128:AO128"/>
    <mergeCell ref="AP128:AS128"/>
    <mergeCell ref="A129:I129"/>
    <mergeCell ref="J129:L130"/>
    <mergeCell ref="M129:O130"/>
    <mergeCell ref="P129:T130"/>
    <mergeCell ref="U129:Y130"/>
    <mergeCell ref="Z129:AC130"/>
    <mergeCell ref="AD127:AG127"/>
    <mergeCell ref="AH127:AK127"/>
    <mergeCell ref="AL127:AO127"/>
    <mergeCell ref="AP127:AS127"/>
    <mergeCell ref="A128:I128"/>
    <mergeCell ref="J128:L128"/>
    <mergeCell ref="M128:O128"/>
    <mergeCell ref="P128:T128"/>
    <mergeCell ref="U128:Y128"/>
    <mergeCell ref="Z128:AC128"/>
    <mergeCell ref="Z131:AC131"/>
    <mergeCell ref="AD131:AG131"/>
    <mergeCell ref="AH131:AK131"/>
    <mergeCell ref="AL131:AO131"/>
    <mergeCell ref="AP131:AS131"/>
    <mergeCell ref="A132:I132"/>
    <mergeCell ref="J132:L132"/>
    <mergeCell ref="M132:O132"/>
    <mergeCell ref="P132:T132"/>
    <mergeCell ref="U132:Y132"/>
    <mergeCell ref="AD129:AG130"/>
    <mergeCell ref="AH129:AK130"/>
    <mergeCell ref="AL129:AO130"/>
    <mergeCell ref="AP129:AS130"/>
    <mergeCell ref="A130:I130"/>
    <mergeCell ref="A131:I131"/>
    <mergeCell ref="J131:L131"/>
    <mergeCell ref="M131:O131"/>
    <mergeCell ref="P131:T131"/>
    <mergeCell ref="U131:Y131"/>
    <mergeCell ref="U134:AS134"/>
    <mergeCell ref="U135:Y136"/>
    <mergeCell ref="Z135:AC136"/>
    <mergeCell ref="AD135:AG136"/>
    <mergeCell ref="AH135:AK136"/>
    <mergeCell ref="AL135:AS135"/>
    <mergeCell ref="AL136:AO136"/>
    <mergeCell ref="AP136:AS136"/>
    <mergeCell ref="Z132:AC132"/>
    <mergeCell ref="AD132:AG132"/>
    <mergeCell ref="AH132:AK132"/>
    <mergeCell ref="AL132:AO132"/>
    <mergeCell ref="AP132:AS132"/>
    <mergeCell ref="A133:I136"/>
    <mergeCell ref="J133:L136"/>
    <mergeCell ref="M133:O136"/>
    <mergeCell ref="P133:AS133"/>
    <mergeCell ref="P134:T136"/>
    <mergeCell ref="Z140:AC141"/>
    <mergeCell ref="AD140:AG141"/>
    <mergeCell ref="AH140:AK141"/>
    <mergeCell ref="AL140:AO141"/>
    <mergeCell ref="AP140:AS141"/>
    <mergeCell ref="A141:I141"/>
    <mergeCell ref="Z139:AC139"/>
    <mergeCell ref="AD139:AG139"/>
    <mergeCell ref="AH139:AK139"/>
    <mergeCell ref="AL139:AO139"/>
    <mergeCell ref="AP139:AS139"/>
    <mergeCell ref="A140:I140"/>
    <mergeCell ref="J140:L141"/>
    <mergeCell ref="M140:O141"/>
    <mergeCell ref="P140:T141"/>
    <mergeCell ref="U140:Y141"/>
    <mergeCell ref="AD137:AG137"/>
    <mergeCell ref="AH137:AK137"/>
    <mergeCell ref="AL137:AO137"/>
    <mergeCell ref="AP137:AS137"/>
    <mergeCell ref="A138:AS138"/>
    <mergeCell ref="A139:I139"/>
    <mergeCell ref="J139:L139"/>
    <mergeCell ref="M139:O139"/>
    <mergeCell ref="P139:T139"/>
    <mergeCell ref="U139:Y139"/>
    <mergeCell ref="A137:I137"/>
    <mergeCell ref="J137:L137"/>
    <mergeCell ref="M137:O137"/>
    <mergeCell ref="P137:T137"/>
    <mergeCell ref="U137:Y137"/>
    <mergeCell ref="Z137:AC137"/>
    <mergeCell ref="AD143:AG144"/>
    <mergeCell ref="AH143:AK144"/>
    <mergeCell ref="AL143:AO144"/>
    <mergeCell ref="AP143:AS144"/>
    <mergeCell ref="A144:I144"/>
    <mergeCell ref="A145:I145"/>
    <mergeCell ref="J145:L145"/>
    <mergeCell ref="M145:O145"/>
    <mergeCell ref="P145:T145"/>
    <mergeCell ref="U145:Y145"/>
    <mergeCell ref="AD142:AG142"/>
    <mergeCell ref="AH142:AK142"/>
    <mergeCell ref="AL142:AO142"/>
    <mergeCell ref="AP142:AS142"/>
    <mergeCell ref="A143:I143"/>
    <mergeCell ref="J143:L144"/>
    <mergeCell ref="M143:O144"/>
    <mergeCell ref="P143:T144"/>
    <mergeCell ref="U143:Y144"/>
    <mergeCell ref="Z143:AC144"/>
    <mergeCell ref="A142:I142"/>
    <mergeCell ref="J142:L142"/>
    <mergeCell ref="M142:O142"/>
    <mergeCell ref="P142:T142"/>
    <mergeCell ref="U142:Y142"/>
    <mergeCell ref="Z142:AC142"/>
    <mergeCell ref="Z146:AC146"/>
    <mergeCell ref="AD146:AG146"/>
    <mergeCell ref="AH146:AK146"/>
    <mergeCell ref="AL146:AO146"/>
    <mergeCell ref="AP146:AS146"/>
    <mergeCell ref="A147:I147"/>
    <mergeCell ref="J147:L147"/>
    <mergeCell ref="M147:O147"/>
    <mergeCell ref="P147:T147"/>
    <mergeCell ref="U147:Y147"/>
    <mergeCell ref="Z145:AC145"/>
    <mergeCell ref="AD145:AG145"/>
    <mergeCell ref="AH145:AK145"/>
    <mergeCell ref="AL145:AO145"/>
    <mergeCell ref="AP145:AS145"/>
    <mergeCell ref="A146:I146"/>
    <mergeCell ref="J146:L146"/>
    <mergeCell ref="M146:O146"/>
    <mergeCell ref="P146:T146"/>
    <mergeCell ref="U146:Y146"/>
    <mergeCell ref="Z148:AC148"/>
    <mergeCell ref="AD148:AG148"/>
    <mergeCell ref="AH148:AK148"/>
    <mergeCell ref="AL148:AO148"/>
    <mergeCell ref="AP148:AS148"/>
    <mergeCell ref="A149:I149"/>
    <mergeCell ref="J149:L149"/>
    <mergeCell ref="M149:O149"/>
    <mergeCell ref="P149:T149"/>
    <mergeCell ref="U149:Y149"/>
    <mergeCell ref="Z147:AC147"/>
    <mergeCell ref="AD147:AG147"/>
    <mergeCell ref="AH147:AK147"/>
    <mergeCell ref="AL147:AO147"/>
    <mergeCell ref="AP147:AS147"/>
    <mergeCell ref="A148:I148"/>
    <mergeCell ref="J148:L148"/>
    <mergeCell ref="M148:O148"/>
    <mergeCell ref="P148:T148"/>
    <mergeCell ref="U148:Y148"/>
    <mergeCell ref="Z150:AC150"/>
    <mergeCell ref="AD150:AG150"/>
    <mergeCell ref="AH150:AK150"/>
    <mergeCell ref="AL150:AO150"/>
    <mergeCell ref="AP150:AS150"/>
    <mergeCell ref="A151:I151"/>
    <mergeCell ref="J151:L152"/>
    <mergeCell ref="M151:O152"/>
    <mergeCell ref="P151:T152"/>
    <mergeCell ref="U151:Y152"/>
    <mergeCell ref="Z149:AC149"/>
    <mergeCell ref="AD149:AG149"/>
    <mergeCell ref="AH149:AK149"/>
    <mergeCell ref="AL149:AO149"/>
    <mergeCell ref="AP149:AS149"/>
    <mergeCell ref="A150:I150"/>
    <mergeCell ref="J150:L150"/>
    <mergeCell ref="M150:O150"/>
    <mergeCell ref="P150:T150"/>
    <mergeCell ref="U150:Y150"/>
    <mergeCell ref="AD153:AG153"/>
    <mergeCell ref="AH153:AK153"/>
    <mergeCell ref="AL153:AO153"/>
    <mergeCell ref="AP153:AS153"/>
    <mergeCell ref="A154:I154"/>
    <mergeCell ref="J154:L154"/>
    <mergeCell ref="M154:O154"/>
    <mergeCell ref="P154:T154"/>
    <mergeCell ref="U154:Y154"/>
    <mergeCell ref="Z154:AC154"/>
    <mergeCell ref="A153:I153"/>
    <mergeCell ref="J153:L153"/>
    <mergeCell ref="M153:O153"/>
    <mergeCell ref="P153:T153"/>
    <mergeCell ref="U153:Y153"/>
    <mergeCell ref="Z153:AC153"/>
    <mergeCell ref="Z151:AC152"/>
    <mergeCell ref="AD151:AG152"/>
    <mergeCell ref="AH151:AK152"/>
    <mergeCell ref="AL151:AO152"/>
    <mergeCell ref="AP151:AS152"/>
    <mergeCell ref="A152:I152"/>
    <mergeCell ref="AD155:AG156"/>
    <mergeCell ref="AH155:AK156"/>
    <mergeCell ref="AL155:AO156"/>
    <mergeCell ref="AP155:AS156"/>
    <mergeCell ref="A156:I156"/>
    <mergeCell ref="A157:I157"/>
    <mergeCell ref="J157:L158"/>
    <mergeCell ref="M157:O158"/>
    <mergeCell ref="P157:T158"/>
    <mergeCell ref="U157:Y158"/>
    <mergeCell ref="AD154:AG154"/>
    <mergeCell ref="AH154:AK154"/>
    <mergeCell ref="AL154:AO154"/>
    <mergeCell ref="AP154:AS154"/>
    <mergeCell ref="A155:I155"/>
    <mergeCell ref="J155:L156"/>
    <mergeCell ref="M155:O156"/>
    <mergeCell ref="P155:T156"/>
    <mergeCell ref="U155:Y156"/>
    <mergeCell ref="Z155:AC156"/>
    <mergeCell ref="AD159:AG160"/>
    <mergeCell ref="AH159:AK160"/>
    <mergeCell ref="AL159:AO160"/>
    <mergeCell ref="AP159:AS160"/>
    <mergeCell ref="A160:I160"/>
    <mergeCell ref="A161:I161"/>
    <mergeCell ref="J161:L161"/>
    <mergeCell ref="M161:O161"/>
    <mergeCell ref="P161:T161"/>
    <mergeCell ref="U161:Y161"/>
    <mergeCell ref="A159:I159"/>
    <mergeCell ref="J159:L160"/>
    <mergeCell ref="M159:O160"/>
    <mergeCell ref="P159:T160"/>
    <mergeCell ref="U159:Y160"/>
    <mergeCell ref="Z159:AC160"/>
    <mergeCell ref="Z157:AC158"/>
    <mergeCell ref="AD157:AG158"/>
    <mergeCell ref="AH157:AK158"/>
    <mergeCell ref="AL157:AO158"/>
    <mergeCell ref="AP157:AS158"/>
    <mergeCell ref="A158:I158"/>
    <mergeCell ref="Z162:AC162"/>
    <mergeCell ref="AD162:AG162"/>
    <mergeCell ref="AH162:AK162"/>
    <mergeCell ref="AL162:AO162"/>
    <mergeCell ref="AP162:AS162"/>
    <mergeCell ref="A163:I163"/>
    <mergeCell ref="J163:L163"/>
    <mergeCell ref="M163:O163"/>
    <mergeCell ref="P163:T163"/>
    <mergeCell ref="U163:Y163"/>
    <mergeCell ref="Z161:AC161"/>
    <mergeCell ref="AD161:AG161"/>
    <mergeCell ref="AH161:AK161"/>
    <mergeCell ref="AL161:AO161"/>
    <mergeCell ref="AP161:AS161"/>
    <mergeCell ref="A162:I162"/>
    <mergeCell ref="J162:L162"/>
    <mergeCell ref="M162:O162"/>
    <mergeCell ref="P162:T162"/>
    <mergeCell ref="U162:Y162"/>
    <mergeCell ref="Z164:AC164"/>
    <mergeCell ref="AD164:AG164"/>
    <mergeCell ref="AH164:AK164"/>
    <mergeCell ref="AL164:AO164"/>
    <mergeCell ref="AP164:AS164"/>
    <mergeCell ref="A165:I165"/>
    <mergeCell ref="J165:L166"/>
    <mergeCell ref="M165:O166"/>
    <mergeCell ref="P165:T166"/>
    <mergeCell ref="U165:Y166"/>
    <mergeCell ref="Z163:AC163"/>
    <mergeCell ref="AD163:AG163"/>
    <mergeCell ref="AH163:AK163"/>
    <mergeCell ref="AL163:AO163"/>
    <mergeCell ref="AP163:AS163"/>
    <mergeCell ref="A164:I164"/>
    <mergeCell ref="J164:L164"/>
    <mergeCell ref="M164:O164"/>
    <mergeCell ref="P164:T164"/>
    <mergeCell ref="U164:Y164"/>
    <mergeCell ref="AD167:AG167"/>
    <mergeCell ref="AH167:AK167"/>
    <mergeCell ref="AL167:AO167"/>
    <mergeCell ref="AP167:AS167"/>
    <mergeCell ref="A168:I168"/>
    <mergeCell ref="J168:L168"/>
    <mergeCell ref="M168:O168"/>
    <mergeCell ref="P168:T168"/>
    <mergeCell ref="U168:Y168"/>
    <mergeCell ref="Z168:AC168"/>
    <mergeCell ref="A167:I167"/>
    <mergeCell ref="J167:L167"/>
    <mergeCell ref="M167:O167"/>
    <mergeCell ref="P167:T167"/>
    <mergeCell ref="U167:Y167"/>
    <mergeCell ref="Z167:AC167"/>
    <mergeCell ref="Z165:AC166"/>
    <mergeCell ref="AD165:AG166"/>
    <mergeCell ref="AH165:AK166"/>
    <mergeCell ref="AL165:AO166"/>
    <mergeCell ref="AP165:AS166"/>
    <mergeCell ref="A166:I166"/>
    <mergeCell ref="AD169:AG169"/>
    <mergeCell ref="AH169:AK169"/>
    <mergeCell ref="AL169:AO169"/>
    <mergeCell ref="AP169:AS169"/>
    <mergeCell ref="A170:I170"/>
    <mergeCell ref="J170:L171"/>
    <mergeCell ref="M170:O171"/>
    <mergeCell ref="P170:T171"/>
    <mergeCell ref="U170:Y171"/>
    <mergeCell ref="Z170:AC171"/>
    <mergeCell ref="AD168:AG168"/>
    <mergeCell ref="AH168:AK168"/>
    <mergeCell ref="AL168:AO168"/>
    <mergeCell ref="AP168:AS168"/>
    <mergeCell ref="A169:I169"/>
    <mergeCell ref="J169:L169"/>
    <mergeCell ref="M169:O169"/>
    <mergeCell ref="P169:T169"/>
    <mergeCell ref="U169:Y169"/>
    <mergeCell ref="Z169:AC169"/>
    <mergeCell ref="Z172:AC172"/>
    <mergeCell ref="AD172:AG172"/>
    <mergeCell ref="AH172:AK172"/>
    <mergeCell ref="AL172:AO172"/>
    <mergeCell ref="AP172:AS172"/>
    <mergeCell ref="A173:I173"/>
    <mergeCell ref="J173:L174"/>
    <mergeCell ref="M173:O174"/>
    <mergeCell ref="P173:T174"/>
    <mergeCell ref="U173:Y174"/>
    <mergeCell ref="AD170:AG171"/>
    <mergeCell ref="AH170:AK171"/>
    <mergeCell ref="AL170:AO171"/>
    <mergeCell ref="AP170:AS171"/>
    <mergeCell ref="A171:I171"/>
    <mergeCell ref="A172:I172"/>
    <mergeCell ref="J172:L172"/>
    <mergeCell ref="M172:O172"/>
    <mergeCell ref="P172:T172"/>
    <mergeCell ref="U172:Y172"/>
    <mergeCell ref="AD175:AG175"/>
    <mergeCell ref="AH175:AK175"/>
    <mergeCell ref="AL175:AO175"/>
    <mergeCell ref="AP175:AS175"/>
    <mergeCell ref="A176:I176"/>
    <mergeCell ref="J176:L176"/>
    <mergeCell ref="M176:O176"/>
    <mergeCell ref="P176:T176"/>
    <mergeCell ref="U176:Y176"/>
    <mergeCell ref="Z176:AC176"/>
    <mergeCell ref="A175:I175"/>
    <mergeCell ref="J175:L175"/>
    <mergeCell ref="M175:O175"/>
    <mergeCell ref="P175:T175"/>
    <mergeCell ref="U175:Y175"/>
    <mergeCell ref="Z175:AC175"/>
    <mergeCell ref="Z173:AC174"/>
    <mergeCell ref="AD173:AG174"/>
    <mergeCell ref="AH173:AK174"/>
    <mergeCell ref="AL173:AO174"/>
    <mergeCell ref="AP173:AS174"/>
    <mergeCell ref="A174:I174"/>
    <mergeCell ref="AD177:AG177"/>
    <mergeCell ref="AH177:AK177"/>
    <mergeCell ref="AL177:AO177"/>
    <mergeCell ref="AP177:AS177"/>
    <mergeCell ref="A178:I178"/>
    <mergeCell ref="J178:L179"/>
    <mergeCell ref="M178:O179"/>
    <mergeCell ref="P178:T179"/>
    <mergeCell ref="U178:Y179"/>
    <mergeCell ref="Z178:AC179"/>
    <mergeCell ref="AD176:AG176"/>
    <mergeCell ref="AH176:AK176"/>
    <mergeCell ref="AL176:AO176"/>
    <mergeCell ref="AP176:AS176"/>
    <mergeCell ref="A177:I177"/>
    <mergeCell ref="J177:L177"/>
    <mergeCell ref="M177:O177"/>
    <mergeCell ref="P177:T177"/>
    <mergeCell ref="U177:Y177"/>
    <mergeCell ref="Z177:AC177"/>
    <mergeCell ref="Z180:AC180"/>
    <mergeCell ref="AD180:AG180"/>
    <mergeCell ref="AH180:AK180"/>
    <mergeCell ref="AL180:AO180"/>
    <mergeCell ref="AP180:AS180"/>
    <mergeCell ref="A181:I181"/>
    <mergeCell ref="J181:L181"/>
    <mergeCell ref="M181:O181"/>
    <mergeCell ref="P181:T181"/>
    <mergeCell ref="U181:Y181"/>
    <mergeCell ref="AD178:AG179"/>
    <mergeCell ref="AH178:AK179"/>
    <mergeCell ref="AL178:AO179"/>
    <mergeCell ref="AP178:AS179"/>
    <mergeCell ref="A179:I179"/>
    <mergeCell ref="A180:I180"/>
    <mergeCell ref="J180:L180"/>
    <mergeCell ref="M180:O180"/>
    <mergeCell ref="P180:T180"/>
    <mergeCell ref="U180:Y180"/>
    <mergeCell ref="U183:AS183"/>
    <mergeCell ref="U184:Y185"/>
    <mergeCell ref="Z184:AC185"/>
    <mergeCell ref="AD184:AG185"/>
    <mergeCell ref="AH184:AK185"/>
    <mergeCell ref="AL184:AS184"/>
    <mergeCell ref="AL185:AO185"/>
    <mergeCell ref="AP185:AS185"/>
    <mergeCell ref="Z181:AC181"/>
    <mergeCell ref="AD181:AG181"/>
    <mergeCell ref="AH181:AK181"/>
    <mergeCell ref="AL181:AO181"/>
    <mergeCell ref="AP181:AS181"/>
    <mergeCell ref="A182:I185"/>
    <mergeCell ref="J182:L185"/>
    <mergeCell ref="M182:O185"/>
    <mergeCell ref="P182:AS182"/>
    <mergeCell ref="P183:T185"/>
    <mergeCell ref="Z189:AC190"/>
    <mergeCell ref="AD189:AG190"/>
    <mergeCell ref="AH189:AK190"/>
    <mergeCell ref="AL189:AO190"/>
    <mergeCell ref="AP189:AS190"/>
    <mergeCell ref="A190:I190"/>
    <mergeCell ref="Z188:AC188"/>
    <mergeCell ref="AD188:AG188"/>
    <mergeCell ref="AH188:AK188"/>
    <mergeCell ref="AL188:AO188"/>
    <mergeCell ref="AP188:AS188"/>
    <mergeCell ref="A189:I189"/>
    <mergeCell ref="J189:L190"/>
    <mergeCell ref="M189:O190"/>
    <mergeCell ref="P189:T190"/>
    <mergeCell ref="U189:Y190"/>
    <mergeCell ref="AD186:AG186"/>
    <mergeCell ref="AH186:AK186"/>
    <mergeCell ref="AL186:AO186"/>
    <mergeCell ref="AP186:AS186"/>
    <mergeCell ref="A187:AS187"/>
    <mergeCell ref="A188:I188"/>
    <mergeCell ref="J188:L188"/>
    <mergeCell ref="M188:O188"/>
    <mergeCell ref="P188:T188"/>
    <mergeCell ref="U188:Y188"/>
    <mergeCell ref="A186:I186"/>
    <mergeCell ref="J186:L186"/>
    <mergeCell ref="M186:O186"/>
    <mergeCell ref="P186:T186"/>
    <mergeCell ref="U186:Y186"/>
    <mergeCell ref="Z186:AC186"/>
    <mergeCell ref="AD192:AG193"/>
    <mergeCell ref="AH192:AK193"/>
    <mergeCell ref="AL192:AO193"/>
    <mergeCell ref="AP192:AS193"/>
    <mergeCell ref="A193:I193"/>
    <mergeCell ref="A194:I194"/>
    <mergeCell ref="J194:L194"/>
    <mergeCell ref="M194:O194"/>
    <mergeCell ref="P194:T194"/>
    <mergeCell ref="U194:Y194"/>
    <mergeCell ref="AD191:AG191"/>
    <mergeCell ref="AH191:AK191"/>
    <mergeCell ref="AL191:AO191"/>
    <mergeCell ref="AP191:AS191"/>
    <mergeCell ref="A192:I192"/>
    <mergeCell ref="J192:L193"/>
    <mergeCell ref="M192:O193"/>
    <mergeCell ref="P192:T193"/>
    <mergeCell ref="U192:Y193"/>
    <mergeCell ref="Z192:AC193"/>
    <mergeCell ref="A191:I191"/>
    <mergeCell ref="J191:L191"/>
    <mergeCell ref="M191:O191"/>
    <mergeCell ref="P191:T191"/>
    <mergeCell ref="U191:Y191"/>
    <mergeCell ref="Z191:AC191"/>
    <mergeCell ref="Z195:AC195"/>
    <mergeCell ref="AD195:AG195"/>
    <mergeCell ref="AH195:AK195"/>
    <mergeCell ref="AL195:AO195"/>
    <mergeCell ref="AP195:AS195"/>
    <mergeCell ref="A196:I196"/>
    <mergeCell ref="J196:L196"/>
    <mergeCell ref="M196:O196"/>
    <mergeCell ref="P196:T196"/>
    <mergeCell ref="U196:Y196"/>
    <mergeCell ref="Z194:AC194"/>
    <mergeCell ref="AD194:AG194"/>
    <mergeCell ref="AH194:AK194"/>
    <mergeCell ref="AL194:AO194"/>
    <mergeCell ref="AP194:AS194"/>
    <mergeCell ref="A195:I195"/>
    <mergeCell ref="J195:L195"/>
    <mergeCell ref="M195:O195"/>
    <mergeCell ref="P195:T195"/>
    <mergeCell ref="U195:Y195"/>
    <mergeCell ref="Z197:AC197"/>
    <mergeCell ref="AD197:AG197"/>
    <mergeCell ref="AH197:AK197"/>
    <mergeCell ref="AL197:AO197"/>
    <mergeCell ref="AP197:AS197"/>
    <mergeCell ref="A198:I198"/>
    <mergeCell ref="J198:L198"/>
    <mergeCell ref="M198:O198"/>
    <mergeCell ref="P198:T198"/>
    <mergeCell ref="U198:Y198"/>
    <mergeCell ref="Z196:AC196"/>
    <mergeCell ref="AD196:AG196"/>
    <mergeCell ref="AH196:AK196"/>
    <mergeCell ref="AL196:AO196"/>
    <mergeCell ref="AP196:AS196"/>
    <mergeCell ref="A197:I197"/>
    <mergeCell ref="J197:L197"/>
    <mergeCell ref="M197:O197"/>
    <mergeCell ref="P197:T197"/>
    <mergeCell ref="U197:Y197"/>
    <mergeCell ref="Z199:AC199"/>
    <mergeCell ref="AD199:AG199"/>
    <mergeCell ref="AH199:AK199"/>
    <mergeCell ref="AL199:AO199"/>
    <mergeCell ref="AP199:AS199"/>
    <mergeCell ref="A200:I200"/>
    <mergeCell ref="J200:L201"/>
    <mergeCell ref="M200:O201"/>
    <mergeCell ref="P200:T201"/>
    <mergeCell ref="U200:Y201"/>
    <mergeCell ref="Z198:AC198"/>
    <mergeCell ref="AD198:AG198"/>
    <mergeCell ref="AH198:AK198"/>
    <mergeCell ref="AL198:AO198"/>
    <mergeCell ref="AP198:AS198"/>
    <mergeCell ref="A199:I199"/>
    <mergeCell ref="J199:L199"/>
    <mergeCell ref="M199:O199"/>
    <mergeCell ref="P199:T199"/>
    <mergeCell ref="U199:Y199"/>
    <mergeCell ref="AD202:AG202"/>
    <mergeCell ref="AH202:AK202"/>
    <mergeCell ref="AL202:AO202"/>
    <mergeCell ref="AP202:AS202"/>
    <mergeCell ref="A203:I203"/>
    <mergeCell ref="J203:L203"/>
    <mergeCell ref="M203:O203"/>
    <mergeCell ref="P203:T203"/>
    <mergeCell ref="U203:Y203"/>
    <mergeCell ref="Z203:AC203"/>
    <mergeCell ref="A202:I202"/>
    <mergeCell ref="J202:L202"/>
    <mergeCell ref="M202:O202"/>
    <mergeCell ref="P202:T202"/>
    <mergeCell ref="U202:Y202"/>
    <mergeCell ref="Z202:AC202"/>
    <mergeCell ref="Z200:AC201"/>
    <mergeCell ref="AD200:AG201"/>
    <mergeCell ref="AH200:AK201"/>
    <mergeCell ref="AL200:AO201"/>
    <mergeCell ref="AP200:AS201"/>
    <mergeCell ref="A201:I201"/>
    <mergeCell ref="AD204:AG205"/>
    <mergeCell ref="AH204:AK205"/>
    <mergeCell ref="AL204:AO205"/>
    <mergeCell ref="AP204:AS205"/>
    <mergeCell ref="A205:I205"/>
    <mergeCell ref="A206:I206"/>
    <mergeCell ref="J206:L207"/>
    <mergeCell ref="M206:O207"/>
    <mergeCell ref="P206:T207"/>
    <mergeCell ref="U206:Y207"/>
    <mergeCell ref="AD203:AG203"/>
    <mergeCell ref="AH203:AK203"/>
    <mergeCell ref="AL203:AO203"/>
    <mergeCell ref="AP203:AS203"/>
    <mergeCell ref="A204:I204"/>
    <mergeCell ref="J204:L205"/>
    <mergeCell ref="M204:O205"/>
    <mergeCell ref="P204:T205"/>
    <mergeCell ref="U204:Y205"/>
    <mergeCell ref="Z204:AC205"/>
    <mergeCell ref="AD208:AG209"/>
    <mergeCell ref="AH208:AK209"/>
    <mergeCell ref="AL208:AO209"/>
    <mergeCell ref="AP208:AS209"/>
    <mergeCell ref="A209:I209"/>
    <mergeCell ref="A210:I210"/>
    <mergeCell ref="J210:L210"/>
    <mergeCell ref="M210:O210"/>
    <mergeCell ref="P210:T210"/>
    <mergeCell ref="U210:Y210"/>
    <mergeCell ref="A208:I208"/>
    <mergeCell ref="J208:L209"/>
    <mergeCell ref="M208:O209"/>
    <mergeCell ref="P208:T209"/>
    <mergeCell ref="U208:Y209"/>
    <mergeCell ref="Z208:AC209"/>
    <mergeCell ref="Z206:AC207"/>
    <mergeCell ref="AD206:AG207"/>
    <mergeCell ref="AH206:AK207"/>
    <mergeCell ref="AL206:AO207"/>
    <mergeCell ref="AP206:AS207"/>
    <mergeCell ref="A207:I207"/>
    <mergeCell ref="Z211:AC211"/>
    <mergeCell ref="AD211:AG211"/>
    <mergeCell ref="AH211:AK211"/>
    <mergeCell ref="AL211:AO211"/>
    <mergeCell ref="AP211:AS211"/>
    <mergeCell ref="A212:I212"/>
    <mergeCell ref="J212:L212"/>
    <mergeCell ref="M212:O212"/>
    <mergeCell ref="P212:T212"/>
    <mergeCell ref="U212:Y212"/>
    <mergeCell ref="Z210:AC210"/>
    <mergeCell ref="AD210:AG210"/>
    <mergeCell ref="AH210:AK210"/>
    <mergeCell ref="AL210:AO210"/>
    <mergeCell ref="AP210:AS210"/>
    <mergeCell ref="A211:I211"/>
    <mergeCell ref="J211:L211"/>
    <mergeCell ref="M211:O211"/>
    <mergeCell ref="P211:T211"/>
    <mergeCell ref="U211:Y211"/>
    <mergeCell ref="Z213:AC213"/>
    <mergeCell ref="AD213:AG213"/>
    <mergeCell ref="AH213:AK213"/>
    <mergeCell ref="AL213:AO213"/>
    <mergeCell ref="AP213:AS213"/>
    <mergeCell ref="A214:I214"/>
    <mergeCell ref="J214:L215"/>
    <mergeCell ref="M214:O215"/>
    <mergeCell ref="P214:T215"/>
    <mergeCell ref="U214:Y215"/>
    <mergeCell ref="Z212:AC212"/>
    <mergeCell ref="AD212:AG212"/>
    <mergeCell ref="AH212:AK212"/>
    <mergeCell ref="AL212:AO212"/>
    <mergeCell ref="AP212:AS212"/>
    <mergeCell ref="A213:I213"/>
    <mergeCell ref="J213:L213"/>
    <mergeCell ref="M213:O213"/>
    <mergeCell ref="P213:T213"/>
    <mergeCell ref="U213:Y213"/>
    <mergeCell ref="AD216:AG216"/>
    <mergeCell ref="AH216:AK216"/>
    <mergeCell ref="AL216:AO216"/>
    <mergeCell ref="AP216:AS216"/>
    <mergeCell ref="A217:I217"/>
    <mergeCell ref="J217:L217"/>
    <mergeCell ref="M217:O217"/>
    <mergeCell ref="P217:T217"/>
    <mergeCell ref="U217:Y217"/>
    <mergeCell ref="Z217:AC217"/>
    <mergeCell ref="A216:I216"/>
    <mergeCell ref="J216:L216"/>
    <mergeCell ref="M216:O216"/>
    <mergeCell ref="P216:T216"/>
    <mergeCell ref="U216:Y216"/>
    <mergeCell ref="Z216:AC216"/>
    <mergeCell ref="Z214:AC215"/>
    <mergeCell ref="AD214:AG215"/>
    <mergeCell ref="AH214:AK215"/>
    <mergeCell ref="AL214:AO215"/>
    <mergeCell ref="AP214:AS215"/>
    <mergeCell ref="A215:I215"/>
    <mergeCell ref="AD218:AG218"/>
    <mergeCell ref="AH218:AK218"/>
    <mergeCell ref="AL218:AO218"/>
    <mergeCell ref="AP218:AS218"/>
    <mergeCell ref="A219:I219"/>
    <mergeCell ref="J219:L220"/>
    <mergeCell ref="M219:O220"/>
    <mergeCell ref="P219:T220"/>
    <mergeCell ref="U219:Y220"/>
    <mergeCell ref="Z219:AC220"/>
    <mergeCell ref="AD217:AG217"/>
    <mergeCell ref="AH217:AK217"/>
    <mergeCell ref="AL217:AO217"/>
    <mergeCell ref="AP217:AS217"/>
    <mergeCell ref="A218:I218"/>
    <mergeCell ref="J218:L218"/>
    <mergeCell ref="M218:O218"/>
    <mergeCell ref="P218:T218"/>
    <mergeCell ref="U218:Y218"/>
    <mergeCell ref="Z218:AC218"/>
    <mergeCell ref="Z221:AC221"/>
    <mergeCell ref="AD221:AG221"/>
    <mergeCell ref="AH221:AK221"/>
    <mergeCell ref="AL221:AO221"/>
    <mergeCell ref="AP221:AS221"/>
    <mergeCell ref="A222:I222"/>
    <mergeCell ref="J222:L223"/>
    <mergeCell ref="M222:O223"/>
    <mergeCell ref="P222:T223"/>
    <mergeCell ref="U222:Y223"/>
    <mergeCell ref="AD219:AG220"/>
    <mergeCell ref="AH219:AK220"/>
    <mergeCell ref="AL219:AO220"/>
    <mergeCell ref="AP219:AS220"/>
    <mergeCell ref="A220:I220"/>
    <mergeCell ref="A221:I221"/>
    <mergeCell ref="J221:L221"/>
    <mergeCell ref="M221:O221"/>
    <mergeCell ref="P221:T221"/>
    <mergeCell ref="U221:Y221"/>
    <mergeCell ref="AD224:AG224"/>
    <mergeCell ref="AH224:AK224"/>
    <mergeCell ref="AL224:AO224"/>
    <mergeCell ref="AP224:AS224"/>
    <mergeCell ref="A225:I225"/>
    <mergeCell ref="J225:L225"/>
    <mergeCell ref="M225:O225"/>
    <mergeCell ref="P225:T225"/>
    <mergeCell ref="U225:Y225"/>
    <mergeCell ref="Z225:AC225"/>
    <mergeCell ref="A224:I224"/>
    <mergeCell ref="J224:L224"/>
    <mergeCell ref="M224:O224"/>
    <mergeCell ref="P224:T224"/>
    <mergeCell ref="U224:Y224"/>
    <mergeCell ref="Z224:AC224"/>
    <mergeCell ref="Z222:AC223"/>
    <mergeCell ref="AD222:AG223"/>
    <mergeCell ref="AH222:AK223"/>
    <mergeCell ref="AL222:AO223"/>
    <mergeCell ref="AP222:AS223"/>
    <mergeCell ref="A223:I223"/>
    <mergeCell ref="AD226:AG226"/>
    <mergeCell ref="AH226:AK226"/>
    <mergeCell ref="AL226:AO226"/>
    <mergeCell ref="AP226:AS226"/>
    <mergeCell ref="A227:I227"/>
    <mergeCell ref="J227:L228"/>
    <mergeCell ref="M227:O228"/>
    <mergeCell ref="P227:T228"/>
    <mergeCell ref="U227:Y228"/>
    <mergeCell ref="Z227:AC228"/>
    <mergeCell ref="AD225:AG225"/>
    <mergeCell ref="AH225:AK225"/>
    <mergeCell ref="AL225:AO225"/>
    <mergeCell ref="AP225:AS225"/>
    <mergeCell ref="A226:I226"/>
    <mergeCell ref="J226:L226"/>
    <mergeCell ref="M226:O226"/>
    <mergeCell ref="P226:T226"/>
    <mergeCell ref="U226:Y226"/>
    <mergeCell ref="Z226:AC226"/>
    <mergeCell ref="Z230:AC230"/>
    <mergeCell ref="AD230:AG230"/>
    <mergeCell ref="AH230:AK230"/>
    <mergeCell ref="AL230:AO230"/>
    <mergeCell ref="AP230:AS230"/>
    <mergeCell ref="AN232:AS232"/>
    <mergeCell ref="Z229:AC229"/>
    <mergeCell ref="AD229:AG229"/>
    <mergeCell ref="AH229:AK229"/>
    <mergeCell ref="AL229:AO229"/>
    <mergeCell ref="AP229:AS229"/>
    <mergeCell ref="A230:I230"/>
    <mergeCell ref="J230:L230"/>
    <mergeCell ref="M230:O230"/>
    <mergeCell ref="P230:T230"/>
    <mergeCell ref="U230:Y230"/>
    <mergeCell ref="AD227:AG228"/>
    <mergeCell ref="AH227:AK228"/>
    <mergeCell ref="AL227:AO228"/>
    <mergeCell ref="AP227:AS228"/>
    <mergeCell ref="A228:I228"/>
    <mergeCell ref="A229:I229"/>
    <mergeCell ref="J229:L229"/>
    <mergeCell ref="M229:O229"/>
    <mergeCell ref="P229:T229"/>
    <mergeCell ref="U229:Y229"/>
    <mergeCell ref="AH239:AS239"/>
    <mergeCell ref="J240:M240"/>
    <mergeCell ref="N240:Q240"/>
    <mergeCell ref="R240:U240"/>
    <mergeCell ref="V240:Y240"/>
    <mergeCell ref="Z240:AC240"/>
    <mergeCell ref="AD240:AG240"/>
    <mergeCell ref="AH240:AK240"/>
    <mergeCell ref="AL240:AO240"/>
    <mergeCell ref="AP240:AS240"/>
    <mergeCell ref="A233:AS233"/>
    <mergeCell ref="A234:AS234"/>
    <mergeCell ref="A237:D240"/>
    <mergeCell ref="E237:F240"/>
    <mergeCell ref="G237:I240"/>
    <mergeCell ref="J237:AS237"/>
    <mergeCell ref="J238:U239"/>
    <mergeCell ref="V238:AS238"/>
    <mergeCell ref="V239:AG239"/>
    <mergeCell ref="Z242:AC242"/>
    <mergeCell ref="AD242:AG242"/>
    <mergeCell ref="AH242:AK242"/>
    <mergeCell ref="AL242:AO242"/>
    <mergeCell ref="AP242:AS242"/>
    <mergeCell ref="A243:D243"/>
    <mergeCell ref="E243:F244"/>
    <mergeCell ref="G243:I244"/>
    <mergeCell ref="J243:M244"/>
    <mergeCell ref="N243:Q244"/>
    <mergeCell ref="AT241:BB241"/>
    <mergeCell ref="BC241:BG241"/>
    <mergeCell ref="BH241:BK241"/>
    <mergeCell ref="A242:D242"/>
    <mergeCell ref="E242:F242"/>
    <mergeCell ref="G242:I242"/>
    <mergeCell ref="J242:M242"/>
    <mergeCell ref="N242:Q242"/>
    <mergeCell ref="R242:U242"/>
    <mergeCell ref="V242:Y242"/>
    <mergeCell ref="V241:Y241"/>
    <mergeCell ref="Z241:AC241"/>
    <mergeCell ref="AD241:AG241"/>
    <mergeCell ref="AH241:AK241"/>
    <mergeCell ref="AL241:AO241"/>
    <mergeCell ref="AP241:AS241"/>
    <mergeCell ref="A241:D241"/>
    <mergeCell ref="E241:F241"/>
    <mergeCell ref="G241:I241"/>
    <mergeCell ref="J241:M241"/>
    <mergeCell ref="N241:Q241"/>
    <mergeCell ref="R241:U241"/>
    <mergeCell ref="V246:Y246"/>
    <mergeCell ref="Z246:AC246"/>
    <mergeCell ref="AD246:AG246"/>
    <mergeCell ref="AH246:AK246"/>
    <mergeCell ref="AL246:AO246"/>
    <mergeCell ref="AP246:AS246"/>
    <mergeCell ref="AD245:AG245"/>
    <mergeCell ref="AH245:AK245"/>
    <mergeCell ref="AL245:AO245"/>
    <mergeCell ref="AP245:AS245"/>
    <mergeCell ref="A246:D246"/>
    <mergeCell ref="E246:F246"/>
    <mergeCell ref="G246:I246"/>
    <mergeCell ref="J246:M246"/>
    <mergeCell ref="N246:Q246"/>
    <mergeCell ref="R246:U246"/>
    <mergeCell ref="AP243:AS244"/>
    <mergeCell ref="A244:D244"/>
    <mergeCell ref="A245:D245"/>
    <mergeCell ref="E245:F245"/>
    <mergeCell ref="G245:I245"/>
    <mergeCell ref="J245:M245"/>
    <mergeCell ref="N245:Q245"/>
    <mergeCell ref="R245:U245"/>
    <mergeCell ref="V245:Y245"/>
    <mergeCell ref="Z245:AC245"/>
    <mergeCell ref="R243:U244"/>
    <mergeCell ref="V243:Y244"/>
    <mergeCell ref="Z243:AC244"/>
    <mergeCell ref="AD243:AG244"/>
    <mergeCell ref="AH243:AK244"/>
    <mergeCell ref="AL243:AO244"/>
    <mergeCell ref="V248:Y248"/>
    <mergeCell ref="Z248:AC248"/>
    <mergeCell ref="AD248:AG248"/>
    <mergeCell ref="AH248:AK248"/>
    <mergeCell ref="AL248:AO248"/>
    <mergeCell ref="AP248:AS248"/>
    <mergeCell ref="A248:D248"/>
    <mergeCell ref="E248:F248"/>
    <mergeCell ref="G248:I248"/>
    <mergeCell ref="J248:M248"/>
    <mergeCell ref="N248:Q248"/>
    <mergeCell ref="R248:U248"/>
    <mergeCell ref="V247:Y247"/>
    <mergeCell ref="Z247:AC247"/>
    <mergeCell ref="AD247:AG247"/>
    <mergeCell ref="AH247:AK247"/>
    <mergeCell ref="AL247:AO247"/>
    <mergeCell ref="AP247:AS247"/>
    <mergeCell ref="A247:D247"/>
    <mergeCell ref="E247:F247"/>
    <mergeCell ref="G247:I247"/>
    <mergeCell ref="J247:M247"/>
    <mergeCell ref="N247:Q247"/>
    <mergeCell ref="R247:U247"/>
  </mergeCells>
  <printOptions horizontalCentered="1"/>
  <pageMargins left="0.23622047244094491" right="0.23622047244094491" top="0.15748031496062992" bottom="0.15748031496062992" header="0" footer="0"/>
  <pageSetup paperSize="9" fitToHeight="0" orientation="landscape" r:id="rId1"/>
  <headerFooter differentFirst="1" alignWithMargins="0">
    <oddFooter>&amp;R5</oddFooter>
  </headerFooter>
  <rowBreaks count="3" manualBreakCount="3">
    <brk id="132" max="44" man="1"/>
    <brk id="181" max="44" man="1"/>
    <brk id="230" max="4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M282"/>
  <sheetViews>
    <sheetView view="pageBreakPreview" topLeftCell="A232" zoomScale="90" zoomScaleNormal="100" zoomScaleSheetLayoutView="90" workbookViewId="0">
      <selection activeCell="H269" sqref="H269"/>
    </sheetView>
  </sheetViews>
  <sheetFormatPr defaultRowHeight="23.25"/>
  <cols>
    <col min="1" max="3" width="2.85546875" style="3" customWidth="1"/>
    <col min="4" max="4" width="15.7109375" style="3" customWidth="1"/>
    <col min="5" max="44" width="2.85546875" style="3" customWidth="1"/>
    <col min="45" max="45" width="2.85546875" style="246" customWidth="1"/>
    <col min="46" max="46" width="3.85546875" style="272" customWidth="1"/>
    <col min="47" max="52" width="4.85546875" style="3" bestFit="1" customWidth="1"/>
    <col min="53" max="53" width="11.85546875" style="3" customWidth="1"/>
    <col min="54" max="62" width="9.140625" style="3"/>
    <col min="63" max="63" width="13.5703125" style="3" customWidth="1"/>
    <col min="64" max="16384" width="9.140625" style="3"/>
  </cols>
  <sheetData>
    <row r="1" spans="1:45" hidden="1">
      <c r="AS1" s="246" t="s">
        <v>3</v>
      </c>
    </row>
    <row r="2" spans="1:45" hidden="1">
      <c r="AG2" s="699"/>
      <c r="AH2" s="699"/>
      <c r="AI2" s="699"/>
      <c r="AJ2" s="699"/>
      <c r="AK2" s="699"/>
      <c r="AL2" s="699"/>
      <c r="AM2" s="699"/>
      <c r="AN2" s="699"/>
      <c r="AO2" s="699"/>
      <c r="AP2" s="699"/>
      <c r="AQ2" s="699"/>
      <c r="AR2" s="699"/>
      <c r="AS2" s="699"/>
    </row>
    <row r="3" spans="1:45" ht="46.5" hidden="1" customHeight="1">
      <c r="AG3" s="639" t="s">
        <v>329</v>
      </c>
      <c r="AH3" s="639"/>
      <c r="AI3" s="639"/>
      <c r="AJ3" s="639"/>
      <c r="AK3" s="639"/>
      <c r="AL3" s="639"/>
      <c r="AM3" s="639"/>
      <c r="AN3" s="639"/>
      <c r="AO3" s="639"/>
      <c r="AP3" s="639"/>
      <c r="AQ3" s="639"/>
      <c r="AR3" s="639"/>
      <c r="AS3" s="639"/>
    </row>
    <row r="4" spans="1:45" hidden="1">
      <c r="AG4" s="5"/>
      <c r="AH4" s="5"/>
      <c r="AI4" s="5"/>
      <c r="AJ4" s="700"/>
      <c r="AK4" s="700"/>
      <c r="AL4" s="700"/>
      <c r="AM4" s="700"/>
      <c r="AN4" s="700"/>
      <c r="AO4" s="700"/>
      <c r="AP4" s="700"/>
      <c r="AQ4" s="700"/>
      <c r="AR4" s="700"/>
      <c r="AS4" s="700"/>
    </row>
    <row r="5" spans="1:45" hidden="1">
      <c r="AG5" s="5"/>
      <c r="AH5" s="5"/>
      <c r="AI5" s="5"/>
      <c r="AJ5" s="5"/>
      <c r="AS5" s="246" t="s">
        <v>1</v>
      </c>
    </row>
    <row r="6" spans="1:45" hidden="1">
      <c r="AG6" s="5"/>
      <c r="AH6" s="5"/>
      <c r="AI6" s="5"/>
      <c r="AJ6" s="5"/>
      <c r="AS6" s="246" t="s">
        <v>2</v>
      </c>
    </row>
    <row r="7" spans="1:45" hidden="1">
      <c r="AG7" s="5"/>
      <c r="AH7" s="5"/>
      <c r="AI7" s="5"/>
      <c r="AJ7" s="5"/>
      <c r="AS7" s="247" t="s">
        <v>0</v>
      </c>
    </row>
    <row r="8" spans="1:45" hidden="1">
      <c r="AG8" s="5"/>
      <c r="AH8" s="5"/>
      <c r="AI8" s="5"/>
      <c r="AJ8" s="5"/>
      <c r="AK8" s="248"/>
      <c r="AL8" s="248"/>
      <c r="AM8" s="248"/>
      <c r="AN8" s="248"/>
      <c r="AO8" s="248"/>
      <c r="AP8" s="248"/>
      <c r="AQ8" s="248"/>
      <c r="AR8" s="248"/>
      <c r="AS8" s="249"/>
    </row>
    <row r="9" spans="1:45" ht="23.25" hidden="1" customHeight="1">
      <c r="AK9" s="639" t="s">
        <v>330</v>
      </c>
      <c r="AL9" s="639"/>
      <c r="AM9" s="639"/>
      <c r="AN9" s="639"/>
      <c r="AO9" s="639"/>
      <c r="AP9" s="639"/>
      <c r="AQ9" s="639"/>
      <c r="AR9" s="639"/>
      <c r="AS9" s="639"/>
    </row>
    <row r="10" spans="1:45" hidden="1">
      <c r="AG10" s="5"/>
      <c r="AH10" s="5"/>
      <c r="AI10" s="5"/>
      <c r="AJ10" s="700"/>
      <c r="AK10" s="700"/>
      <c r="AL10" s="700"/>
      <c r="AM10" s="700"/>
      <c r="AN10" s="700"/>
      <c r="AO10" s="700"/>
      <c r="AP10" s="700"/>
      <c r="AQ10" s="700"/>
      <c r="AR10" s="700"/>
      <c r="AS10" s="700"/>
    </row>
    <row r="11" spans="1:45" hidden="1">
      <c r="AG11" s="5"/>
      <c r="AH11" s="5"/>
      <c r="AI11" s="5"/>
      <c r="AJ11" s="5"/>
      <c r="AS11" s="246" t="s">
        <v>1</v>
      </c>
    </row>
    <row r="12" spans="1:45" hidden="1">
      <c r="AS12" s="246" t="s">
        <v>2</v>
      </c>
    </row>
    <row r="13" spans="1:45" hidden="1">
      <c r="AO13" s="246"/>
      <c r="AP13" s="246"/>
      <c r="AQ13" s="246"/>
      <c r="AR13" s="246"/>
      <c r="AS13" s="3"/>
    </row>
    <row r="14" spans="1:45" hidden="1">
      <c r="A14" s="641" t="s">
        <v>4</v>
      </c>
      <c r="B14" s="641"/>
      <c r="C14" s="641"/>
      <c r="D14" s="641"/>
      <c r="E14" s="641"/>
      <c r="F14" s="641"/>
      <c r="G14" s="641"/>
      <c r="H14" s="641"/>
      <c r="I14" s="641"/>
      <c r="J14" s="641"/>
      <c r="K14" s="641"/>
      <c r="L14" s="641"/>
      <c r="M14" s="641"/>
      <c r="N14" s="641"/>
      <c r="O14" s="641"/>
      <c r="P14" s="641"/>
      <c r="Q14" s="641"/>
      <c r="R14" s="641"/>
      <c r="S14" s="641"/>
      <c r="T14" s="641"/>
      <c r="U14" s="641"/>
      <c r="V14" s="641"/>
      <c r="W14" s="641"/>
      <c r="X14" s="641"/>
      <c r="Y14" s="641"/>
      <c r="Z14" s="641"/>
      <c r="AA14" s="641"/>
      <c r="AB14" s="641"/>
      <c r="AC14" s="641"/>
      <c r="AD14" s="641"/>
      <c r="AE14" s="641"/>
      <c r="AF14" s="641"/>
      <c r="AG14" s="641"/>
      <c r="AH14" s="641"/>
      <c r="AI14" s="641"/>
      <c r="AJ14" s="641"/>
      <c r="AK14" s="641"/>
      <c r="AL14" s="641"/>
      <c r="AM14" s="641"/>
      <c r="AN14" s="641"/>
      <c r="AO14" s="641"/>
      <c r="AP14" s="641"/>
      <c r="AQ14" s="641"/>
      <c r="AR14" s="641"/>
      <c r="AS14" s="641"/>
    </row>
    <row r="15" spans="1:45" hidden="1">
      <c r="A15" s="641" t="s">
        <v>38</v>
      </c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1"/>
      <c r="AJ15" s="641"/>
      <c r="AK15" s="641"/>
      <c r="AL15" s="641"/>
      <c r="AM15" s="641"/>
      <c r="AN15" s="641"/>
      <c r="AO15" s="641"/>
      <c r="AP15" s="641"/>
      <c r="AQ15" s="641"/>
      <c r="AR15" s="641"/>
      <c r="AS15" s="641"/>
    </row>
    <row r="16" spans="1:45" hidden="1">
      <c r="A16" s="641" t="s">
        <v>371</v>
      </c>
      <c r="B16" s="641"/>
      <c r="C16" s="641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641"/>
      <c r="O16" s="641"/>
      <c r="P16" s="641"/>
      <c r="Q16" s="641"/>
      <c r="R16" s="641"/>
      <c r="S16" s="641"/>
      <c r="T16" s="641"/>
      <c r="U16" s="641"/>
      <c r="V16" s="641"/>
      <c r="W16" s="641"/>
      <c r="X16" s="641"/>
      <c r="Y16" s="641"/>
      <c r="Z16" s="641"/>
      <c r="AA16" s="641"/>
      <c r="AB16" s="641"/>
      <c r="AC16" s="641"/>
      <c r="AD16" s="641"/>
      <c r="AE16" s="641"/>
      <c r="AF16" s="641"/>
      <c r="AG16" s="641"/>
      <c r="AH16" s="641"/>
      <c r="AI16" s="641"/>
      <c r="AJ16" s="641"/>
      <c r="AK16" s="641"/>
      <c r="AL16" s="641"/>
      <c r="AM16" s="641"/>
      <c r="AN16" s="641"/>
      <c r="AO16" s="641"/>
      <c r="AP16" s="641"/>
      <c r="AQ16" s="641"/>
      <c r="AR16" s="641"/>
      <c r="AS16" s="641"/>
    </row>
    <row r="17" spans="1:50" hidden="1">
      <c r="A17" s="641" t="s">
        <v>373</v>
      </c>
      <c r="B17" s="641"/>
      <c r="C17" s="641"/>
      <c r="D17" s="641"/>
      <c r="E17" s="641"/>
      <c r="F17" s="641"/>
      <c r="G17" s="641"/>
      <c r="H17" s="641"/>
      <c r="I17" s="641"/>
      <c r="J17" s="641"/>
      <c r="K17" s="641"/>
      <c r="L17" s="641"/>
      <c r="M17" s="641"/>
      <c r="N17" s="641"/>
      <c r="O17" s="641"/>
      <c r="P17" s="641"/>
      <c r="Q17" s="641"/>
      <c r="R17" s="641"/>
      <c r="S17" s="641"/>
      <c r="T17" s="641"/>
      <c r="U17" s="641"/>
      <c r="V17" s="641"/>
      <c r="W17" s="641"/>
      <c r="X17" s="641"/>
      <c r="Y17" s="641"/>
      <c r="Z17" s="641"/>
      <c r="AA17" s="641"/>
      <c r="AB17" s="641"/>
      <c r="AC17" s="641"/>
      <c r="AD17" s="641"/>
      <c r="AE17" s="641"/>
      <c r="AF17" s="641"/>
      <c r="AG17" s="641"/>
      <c r="AH17" s="641"/>
      <c r="AI17" s="641"/>
      <c r="AJ17" s="641"/>
      <c r="AK17" s="641"/>
      <c r="AL17" s="641"/>
      <c r="AM17" s="641"/>
      <c r="AN17" s="641"/>
      <c r="AO17" s="641"/>
      <c r="AP17" s="641"/>
      <c r="AQ17" s="641"/>
      <c r="AR17" s="641"/>
      <c r="AS17" s="641"/>
    </row>
    <row r="18" spans="1:50" hidden="1">
      <c r="A18" s="245"/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</row>
    <row r="19" spans="1:50" hidden="1">
      <c r="A19" s="6" t="s">
        <v>372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50" hidden="1">
      <c r="AK20" s="246"/>
      <c r="AL20" s="246"/>
      <c r="AM20" s="246"/>
      <c r="AN20" s="246"/>
      <c r="AO20" s="246"/>
      <c r="AP20" s="246"/>
      <c r="AQ20" s="246"/>
      <c r="AR20" s="246"/>
      <c r="AS20" s="3"/>
    </row>
    <row r="21" spans="1:50" hidden="1">
      <c r="A21" s="3" t="s">
        <v>5</v>
      </c>
      <c r="L21" s="14"/>
      <c r="M21" s="14"/>
      <c r="N21" s="700"/>
      <c r="O21" s="700"/>
      <c r="P21" s="700"/>
      <c r="Q21" s="700"/>
      <c r="R21" s="700"/>
      <c r="S21" s="700"/>
      <c r="T21" s="700"/>
      <c r="U21" s="700"/>
      <c r="V21" s="700"/>
      <c r="W21" s="700"/>
      <c r="X21" s="700"/>
      <c r="Y21" s="700"/>
      <c r="Z21" s="700"/>
      <c r="AA21" s="700"/>
      <c r="AB21" s="700"/>
      <c r="AC21" s="700"/>
      <c r="AD21" s="700"/>
      <c r="AE21" s="700"/>
      <c r="AF21" s="700"/>
      <c r="AG21" s="700"/>
      <c r="AH21" s="700"/>
      <c r="AI21" s="700"/>
      <c r="AJ21" s="700"/>
      <c r="AO21" s="246" t="s">
        <v>6</v>
      </c>
      <c r="AP21" s="515"/>
      <c r="AQ21" s="515"/>
      <c r="AR21" s="515"/>
      <c r="AS21" s="515"/>
    </row>
    <row r="22" spans="1:50" hidden="1">
      <c r="A22" s="3" t="s">
        <v>341</v>
      </c>
      <c r="L22" s="14"/>
      <c r="M22" s="14"/>
      <c r="N22" s="703"/>
      <c r="O22" s="703"/>
      <c r="P22" s="703"/>
      <c r="Q22" s="703"/>
      <c r="R22" s="703"/>
      <c r="S22" s="703"/>
      <c r="T22" s="703"/>
      <c r="U22" s="703"/>
      <c r="V22" s="703"/>
      <c r="W22" s="703"/>
      <c r="X22" s="703"/>
      <c r="Y22" s="703"/>
      <c r="Z22" s="703"/>
      <c r="AA22" s="703"/>
      <c r="AB22" s="703"/>
      <c r="AC22" s="703"/>
      <c r="AD22" s="703"/>
      <c r="AE22" s="703"/>
      <c r="AF22" s="703"/>
      <c r="AG22" s="703"/>
      <c r="AH22" s="703"/>
      <c r="AI22" s="703"/>
      <c r="AJ22" s="703"/>
      <c r="AO22" s="246" t="s">
        <v>7</v>
      </c>
      <c r="AP22" s="704"/>
      <c r="AQ22" s="704"/>
      <c r="AR22" s="704"/>
      <c r="AS22" s="704"/>
    </row>
    <row r="23" spans="1:50" hidden="1">
      <c r="A23" s="3" t="s">
        <v>8</v>
      </c>
      <c r="N23" s="705" t="s">
        <v>82</v>
      </c>
      <c r="O23" s="705"/>
      <c r="P23" s="705"/>
      <c r="Q23" s="705"/>
      <c r="R23" s="705"/>
      <c r="S23" s="705"/>
      <c r="T23" s="705"/>
      <c r="U23" s="705"/>
      <c r="V23" s="705"/>
      <c r="W23" s="705"/>
      <c r="X23" s="705"/>
      <c r="Y23" s="705"/>
      <c r="Z23" s="705"/>
      <c r="AA23" s="705"/>
      <c r="AB23" s="705"/>
      <c r="AC23" s="705"/>
      <c r="AD23" s="705"/>
      <c r="AE23" s="705"/>
      <c r="AF23" s="705"/>
      <c r="AG23" s="705"/>
      <c r="AH23" s="705"/>
      <c r="AI23" s="705"/>
      <c r="AJ23" s="705"/>
      <c r="AO23" s="246"/>
      <c r="AP23" s="704"/>
      <c r="AQ23" s="704"/>
      <c r="AR23" s="704"/>
      <c r="AS23" s="704"/>
    </row>
    <row r="24" spans="1:50" hidden="1">
      <c r="A24" s="3" t="s">
        <v>9</v>
      </c>
      <c r="N24" s="706"/>
      <c r="O24" s="706"/>
      <c r="P24" s="706"/>
      <c r="Q24" s="706"/>
      <c r="R24" s="706"/>
      <c r="S24" s="706"/>
      <c r="T24" s="706"/>
      <c r="U24" s="706"/>
      <c r="V24" s="706"/>
      <c r="W24" s="706"/>
      <c r="X24" s="706"/>
      <c r="Y24" s="706"/>
      <c r="Z24" s="706"/>
      <c r="AA24" s="706"/>
      <c r="AB24" s="706"/>
      <c r="AC24" s="706"/>
      <c r="AD24" s="706"/>
      <c r="AE24" s="706"/>
      <c r="AF24" s="706"/>
      <c r="AG24" s="706"/>
      <c r="AH24" s="706"/>
      <c r="AI24" s="706"/>
      <c r="AJ24" s="706"/>
      <c r="AO24" s="246" t="s">
        <v>10</v>
      </c>
      <c r="AP24" s="704"/>
      <c r="AQ24" s="704"/>
      <c r="AR24" s="704"/>
      <c r="AS24" s="704"/>
    </row>
    <row r="25" spans="1:50" hidden="1">
      <c r="A25" s="3" t="s">
        <v>11</v>
      </c>
      <c r="Q25" s="703"/>
      <c r="R25" s="703"/>
      <c r="S25" s="703"/>
      <c r="T25" s="703"/>
      <c r="U25" s="703"/>
      <c r="V25" s="703"/>
      <c r="W25" s="703"/>
      <c r="X25" s="703"/>
      <c r="Y25" s="703"/>
      <c r="Z25" s="703"/>
      <c r="AA25" s="703"/>
      <c r="AB25" s="703"/>
      <c r="AC25" s="703"/>
      <c r="AD25" s="703"/>
      <c r="AE25" s="703"/>
      <c r="AF25" s="703"/>
      <c r="AG25" s="703"/>
      <c r="AH25" s="703"/>
      <c r="AI25" s="703"/>
      <c r="AJ25" s="703"/>
      <c r="AO25" s="246" t="s">
        <v>12</v>
      </c>
      <c r="AP25" s="704"/>
      <c r="AQ25" s="704"/>
      <c r="AR25" s="704"/>
      <c r="AS25" s="704"/>
      <c r="AX25" s="4"/>
    </row>
    <row r="26" spans="1:50" hidden="1">
      <c r="A26" s="3" t="s">
        <v>13</v>
      </c>
      <c r="Q26" s="250"/>
      <c r="R26" s="250"/>
      <c r="S26" s="250"/>
      <c r="T26" s="250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O26" s="246" t="s">
        <v>14</v>
      </c>
      <c r="AP26" s="704"/>
      <c r="AQ26" s="704"/>
      <c r="AR26" s="704"/>
      <c r="AS26" s="704"/>
    </row>
    <row r="27" spans="1:50" hidden="1">
      <c r="A27" s="3" t="s">
        <v>15</v>
      </c>
      <c r="Q27" s="703"/>
      <c r="R27" s="703"/>
      <c r="S27" s="703"/>
      <c r="T27" s="703"/>
      <c r="U27" s="703"/>
      <c r="V27" s="703"/>
      <c r="W27" s="703"/>
      <c r="X27" s="703"/>
      <c r="Y27" s="703"/>
      <c r="Z27" s="703"/>
      <c r="AA27" s="703"/>
      <c r="AB27" s="703"/>
      <c r="AC27" s="703"/>
      <c r="AD27" s="703"/>
      <c r="AE27" s="703"/>
      <c r="AF27" s="703"/>
      <c r="AG27" s="703"/>
      <c r="AH27" s="703"/>
      <c r="AI27" s="703"/>
      <c r="AJ27" s="703"/>
      <c r="AO27" s="246" t="s">
        <v>16</v>
      </c>
      <c r="AP27" s="704"/>
      <c r="AQ27" s="704"/>
      <c r="AR27" s="704"/>
      <c r="AS27" s="704"/>
    </row>
    <row r="28" spans="1:50" hidden="1">
      <c r="A28" s="1" t="s">
        <v>342</v>
      </c>
      <c r="Q28" s="700"/>
      <c r="R28" s="700"/>
      <c r="S28" s="700"/>
      <c r="T28" s="700"/>
      <c r="U28" s="700"/>
      <c r="V28" s="700"/>
      <c r="W28" s="700"/>
      <c r="X28" s="700"/>
      <c r="Y28" s="700"/>
      <c r="Z28" s="700"/>
      <c r="AA28" s="700"/>
      <c r="AB28" s="700"/>
      <c r="AC28" s="700"/>
      <c r="AD28" s="700"/>
      <c r="AE28" s="700"/>
      <c r="AF28" s="700"/>
      <c r="AG28" s="700"/>
      <c r="AH28" s="700"/>
      <c r="AI28" s="700"/>
      <c r="AJ28" s="700"/>
      <c r="AO28" s="246"/>
      <c r="AP28" s="252"/>
      <c r="AQ28" s="252"/>
      <c r="AR28" s="252"/>
      <c r="AS28" s="252"/>
    </row>
    <row r="29" spans="1:50" hidden="1">
      <c r="A29" s="3" t="s">
        <v>17</v>
      </c>
      <c r="AK29" s="253"/>
      <c r="AL29" s="253"/>
      <c r="AM29" s="253"/>
      <c r="AN29" s="253"/>
      <c r="AO29" s="253"/>
      <c r="AP29" s="253"/>
      <c r="AQ29" s="253"/>
      <c r="AR29" s="253"/>
      <c r="AS29" s="5"/>
    </row>
    <row r="30" spans="1:50" hidden="1">
      <c r="AK30" s="246"/>
      <c r="AL30" s="246"/>
      <c r="AM30" s="246"/>
      <c r="AN30" s="246"/>
      <c r="AO30" s="246"/>
      <c r="AP30" s="246"/>
      <c r="AQ30" s="246"/>
      <c r="AR30" s="246"/>
      <c r="AS30" s="3"/>
    </row>
    <row r="31" spans="1:50" s="2" customFormat="1" ht="22.5" hidden="1">
      <c r="A31" s="175" t="s">
        <v>343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T31" s="273"/>
    </row>
    <row r="32" spans="1:50" s="2" customFormat="1" ht="22.5" hidden="1">
      <c r="A32" s="181" t="s">
        <v>346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T32" s="273"/>
    </row>
    <row r="33" spans="1:46" ht="26.25" hidden="1" customHeight="1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</row>
    <row r="34" spans="1:46" s="2" customFormat="1" ht="22.5" hidden="1">
      <c r="A34" s="176" t="s">
        <v>344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T34" s="273"/>
    </row>
    <row r="35" spans="1:46" s="2" customFormat="1" ht="22.5" hidden="1">
      <c r="A35" s="176" t="s">
        <v>347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T35" s="273"/>
    </row>
    <row r="36" spans="1:46" ht="32.25" hidden="1" customHeight="1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</row>
    <row r="37" spans="1:46" s="2" customFormat="1" ht="22.5" hidden="1">
      <c r="A37" s="2" t="s">
        <v>345</v>
      </c>
      <c r="AO37" s="254"/>
      <c r="AP37" s="254"/>
      <c r="AQ37" s="254"/>
      <c r="AR37" s="254"/>
      <c r="AT37" s="273"/>
    </row>
    <row r="38" spans="1:46" s="2" customFormat="1" ht="12.75" hidden="1" customHeight="1">
      <c r="A38" s="180" t="s">
        <v>348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T38" s="273"/>
    </row>
    <row r="39" spans="1:46" ht="74.25" hidden="1" customHeight="1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</row>
    <row r="40" spans="1:46" s="2" customFormat="1" ht="22.5" hidden="1">
      <c r="A40" s="2" t="s">
        <v>327</v>
      </c>
      <c r="AO40" s="254"/>
      <c r="AP40" s="254"/>
      <c r="AQ40" s="254"/>
      <c r="AR40" s="254"/>
      <c r="AT40" s="273"/>
    </row>
    <row r="41" spans="1:46" hidden="1">
      <c r="A41" s="3" t="s">
        <v>20</v>
      </c>
      <c r="AO41" s="246"/>
      <c r="AP41" s="246"/>
      <c r="AQ41" s="246"/>
      <c r="AR41" s="246"/>
      <c r="AS41" s="3"/>
    </row>
    <row r="42" spans="1:46" hidden="1">
      <c r="A42" s="3" t="s">
        <v>21</v>
      </c>
      <c r="AO42" s="246"/>
      <c r="AP42" s="246"/>
      <c r="AQ42" s="246"/>
      <c r="AR42" s="246"/>
      <c r="AS42" s="3"/>
    </row>
    <row r="43" spans="1:46" hidden="1">
      <c r="A43" s="7"/>
      <c r="B43" s="7"/>
      <c r="C43" s="7"/>
      <c r="D43" s="7"/>
      <c r="E43" s="7"/>
      <c r="F43" s="7"/>
      <c r="G43" s="7"/>
      <c r="H43" s="7"/>
      <c r="I43" s="692"/>
      <c r="J43" s="692"/>
      <c r="K43" s="692"/>
      <c r="L43" s="692"/>
      <c r="M43" s="7" t="s">
        <v>18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255"/>
      <c r="AP43" s="255"/>
      <c r="AQ43" s="255"/>
      <c r="AR43" s="255"/>
      <c r="AS43" s="7"/>
    </row>
    <row r="44" spans="1:46" hidden="1">
      <c r="A44" s="3" t="s">
        <v>349</v>
      </c>
      <c r="AO44" s="246"/>
      <c r="AP44" s="246"/>
      <c r="AQ44" s="246"/>
      <c r="AR44" s="246"/>
      <c r="AS44" s="3"/>
    </row>
    <row r="45" spans="1:46" hidden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255"/>
      <c r="AP45" s="255"/>
      <c r="AQ45" s="255"/>
      <c r="AR45" s="255"/>
      <c r="AS45" s="7"/>
    </row>
    <row r="46" spans="1:46" hidden="1">
      <c r="A46" s="3" t="s">
        <v>350</v>
      </c>
      <c r="AO46" s="246"/>
      <c r="AP46" s="246"/>
      <c r="AQ46" s="246"/>
      <c r="AR46" s="246"/>
      <c r="AS46" s="3"/>
    </row>
    <row r="47" spans="1:46" hidden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55"/>
      <c r="AP47" s="255"/>
      <c r="AQ47" s="255"/>
      <c r="AR47" s="255"/>
      <c r="AS47" s="7"/>
    </row>
    <row r="48" spans="1:46" s="2" customFormat="1" ht="22.5" hidden="1">
      <c r="A48" s="2" t="s">
        <v>328</v>
      </c>
      <c r="AM48" s="701"/>
      <c r="AN48" s="701"/>
      <c r="AO48" s="701"/>
      <c r="AP48" s="701"/>
      <c r="AQ48" s="256"/>
      <c r="AR48" s="188"/>
      <c r="AS48" s="246" t="s">
        <v>18</v>
      </c>
      <c r="AT48" s="273"/>
    </row>
    <row r="49" spans="1:45" hidden="1">
      <c r="A49" s="3" t="s">
        <v>22</v>
      </c>
      <c r="AM49" s="702"/>
      <c r="AN49" s="702"/>
      <c r="AO49" s="702"/>
      <c r="AP49" s="702"/>
      <c r="AQ49" s="6"/>
      <c r="AR49" s="188"/>
      <c r="AS49" s="246" t="s">
        <v>18</v>
      </c>
    </row>
    <row r="50" spans="1:45" hidden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255"/>
      <c r="AP50" s="255"/>
      <c r="AQ50" s="255"/>
      <c r="AR50" s="255"/>
      <c r="AS50" s="7"/>
    </row>
    <row r="51" spans="1:45" hidden="1"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</row>
    <row r="52" spans="1:45" hidden="1"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516" t="s">
        <v>324</v>
      </c>
      <c r="AO52" s="516"/>
      <c r="AP52" s="516"/>
      <c r="AQ52" s="516"/>
      <c r="AR52" s="516"/>
      <c r="AS52" s="516"/>
    </row>
    <row r="53" spans="1:45" hidden="1">
      <c r="A53" s="517" t="s">
        <v>333</v>
      </c>
      <c r="B53" s="517"/>
      <c r="C53" s="517"/>
      <c r="D53" s="517"/>
      <c r="E53" s="517"/>
      <c r="F53" s="517"/>
      <c r="G53" s="517"/>
      <c r="H53" s="517"/>
      <c r="I53" s="517"/>
      <c r="J53" s="517"/>
      <c r="K53" s="517"/>
      <c r="L53" s="517"/>
      <c r="M53" s="517"/>
      <c r="N53" s="517"/>
      <c r="O53" s="517"/>
      <c r="P53" s="517"/>
      <c r="Q53" s="517"/>
      <c r="R53" s="517"/>
      <c r="S53" s="517"/>
      <c r="T53" s="517"/>
      <c r="U53" s="517"/>
      <c r="V53" s="517"/>
      <c r="W53" s="517"/>
      <c r="X53" s="517"/>
      <c r="Y53" s="517"/>
      <c r="Z53" s="517"/>
      <c r="AA53" s="517"/>
      <c r="AB53" s="517"/>
      <c r="AC53" s="517"/>
      <c r="AD53" s="517"/>
      <c r="AE53" s="517"/>
      <c r="AF53" s="517"/>
      <c r="AG53" s="517"/>
      <c r="AH53" s="517"/>
      <c r="AI53" s="517"/>
      <c r="AJ53" s="517"/>
      <c r="AK53" s="517"/>
      <c r="AL53" s="517"/>
      <c r="AM53" s="517"/>
      <c r="AN53" s="517"/>
      <c r="AO53" s="517"/>
      <c r="AP53" s="517"/>
      <c r="AQ53" s="517"/>
      <c r="AR53" s="517"/>
      <c r="AS53" s="517"/>
    </row>
    <row r="54" spans="1:45" hidden="1">
      <c r="A54" s="517" t="s">
        <v>332</v>
      </c>
      <c r="B54" s="517"/>
      <c r="C54" s="517"/>
      <c r="D54" s="517"/>
      <c r="E54" s="517"/>
      <c r="F54" s="517"/>
      <c r="G54" s="517"/>
      <c r="H54" s="517"/>
      <c r="I54" s="517"/>
      <c r="J54" s="517"/>
      <c r="K54" s="517"/>
      <c r="L54" s="517"/>
      <c r="M54" s="517"/>
      <c r="N54" s="517"/>
      <c r="O54" s="517"/>
      <c r="P54" s="517"/>
      <c r="Q54" s="517"/>
      <c r="R54" s="517"/>
      <c r="S54" s="517"/>
      <c r="T54" s="517"/>
      <c r="U54" s="517"/>
      <c r="V54" s="517"/>
      <c r="W54" s="517"/>
      <c r="X54" s="517"/>
      <c r="Y54" s="517"/>
      <c r="Z54" s="517"/>
      <c r="AA54" s="517"/>
      <c r="AB54" s="517"/>
      <c r="AC54" s="517"/>
      <c r="AD54" s="517"/>
      <c r="AE54" s="517"/>
      <c r="AF54" s="517"/>
      <c r="AG54" s="517"/>
      <c r="AH54" s="517"/>
      <c r="AI54" s="517"/>
      <c r="AJ54" s="517"/>
      <c r="AK54" s="517"/>
      <c r="AL54" s="517"/>
      <c r="AM54" s="517"/>
      <c r="AN54" s="517"/>
      <c r="AO54" s="517"/>
      <c r="AP54" s="517"/>
      <c r="AQ54" s="517"/>
      <c r="AR54" s="517"/>
      <c r="AS54" s="517"/>
    </row>
    <row r="55" spans="1:45" hidden="1">
      <c r="A55" s="520" t="s">
        <v>331</v>
      </c>
      <c r="B55" s="520"/>
      <c r="C55" s="520"/>
      <c r="D55" s="520"/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20"/>
      <c r="P55" s="520"/>
      <c r="Q55" s="520"/>
      <c r="R55" s="520"/>
      <c r="S55" s="520"/>
      <c r="T55" s="520"/>
      <c r="U55" s="520"/>
      <c r="V55" s="520"/>
      <c r="W55" s="520"/>
      <c r="X55" s="520"/>
      <c r="Y55" s="520"/>
      <c r="Z55" s="520"/>
      <c r="AA55" s="520"/>
      <c r="AB55" s="520"/>
      <c r="AC55" s="520"/>
      <c r="AD55" s="520"/>
      <c r="AE55" s="520"/>
      <c r="AF55" s="520"/>
      <c r="AG55" s="520"/>
      <c r="AH55" s="520"/>
      <c r="AI55" s="520"/>
      <c r="AJ55" s="520"/>
      <c r="AK55" s="520"/>
      <c r="AL55" s="520"/>
      <c r="AM55" s="520"/>
      <c r="AN55" s="520"/>
      <c r="AO55" s="520"/>
      <c r="AP55" s="520"/>
      <c r="AQ55" s="520"/>
      <c r="AR55" s="520"/>
      <c r="AS55" s="520"/>
    </row>
    <row r="56" spans="1:45" hidden="1">
      <c r="A56" s="577" t="s">
        <v>53</v>
      </c>
      <c r="B56" s="567"/>
      <c r="C56" s="568"/>
      <c r="D56" s="577" t="s">
        <v>23</v>
      </c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8"/>
      <c r="AK56" s="515" t="s">
        <v>24</v>
      </c>
      <c r="AL56" s="515"/>
      <c r="AM56" s="515"/>
      <c r="AN56" s="515"/>
      <c r="AO56" s="515"/>
      <c r="AP56" s="515"/>
      <c r="AQ56" s="515"/>
      <c r="AR56" s="515"/>
      <c r="AS56" s="14"/>
    </row>
    <row r="57" spans="1:45" hidden="1">
      <c r="A57" s="577">
        <v>1</v>
      </c>
      <c r="B57" s="567"/>
      <c r="C57" s="568"/>
      <c r="D57" s="577">
        <v>2</v>
      </c>
      <c r="E57" s="567"/>
      <c r="F57" s="567"/>
      <c r="G57" s="567"/>
      <c r="H57" s="567"/>
      <c r="I57" s="567"/>
      <c r="J57" s="567"/>
      <c r="K57" s="567"/>
      <c r="L57" s="567"/>
      <c r="M57" s="567"/>
      <c r="N57" s="567"/>
      <c r="O57" s="567"/>
      <c r="P57" s="567"/>
      <c r="Q57" s="567"/>
      <c r="R57" s="567"/>
      <c r="S57" s="567"/>
      <c r="T57" s="567"/>
      <c r="U57" s="567"/>
      <c r="V57" s="567"/>
      <c r="W57" s="567"/>
      <c r="X57" s="567"/>
      <c r="Y57" s="567"/>
      <c r="Z57" s="567"/>
      <c r="AA57" s="567"/>
      <c r="AB57" s="567"/>
      <c r="AC57" s="567"/>
      <c r="AD57" s="567"/>
      <c r="AE57" s="567"/>
      <c r="AF57" s="567"/>
      <c r="AG57" s="567"/>
      <c r="AH57" s="567"/>
      <c r="AI57" s="567"/>
      <c r="AJ57" s="568"/>
      <c r="AK57" s="515">
        <v>3</v>
      </c>
      <c r="AL57" s="515"/>
      <c r="AM57" s="515"/>
      <c r="AN57" s="515"/>
      <c r="AO57" s="515"/>
      <c r="AP57" s="515"/>
      <c r="AQ57" s="515"/>
      <c r="AR57" s="515"/>
      <c r="AS57" s="14"/>
    </row>
    <row r="58" spans="1:45" hidden="1">
      <c r="A58" s="694" t="s">
        <v>26</v>
      </c>
      <c r="B58" s="695"/>
      <c r="C58" s="696"/>
      <c r="D58" s="612" t="s">
        <v>25</v>
      </c>
      <c r="E58" s="613"/>
      <c r="F58" s="613"/>
      <c r="G58" s="613"/>
      <c r="H58" s="613"/>
      <c r="I58" s="613"/>
      <c r="J58" s="613"/>
      <c r="K58" s="613"/>
      <c r="L58" s="613"/>
      <c r="M58" s="613"/>
      <c r="N58" s="613"/>
      <c r="O58" s="613"/>
      <c r="P58" s="613"/>
      <c r="Q58" s="613"/>
      <c r="R58" s="613"/>
      <c r="S58" s="613"/>
      <c r="T58" s="613"/>
      <c r="U58" s="613"/>
      <c r="V58" s="613"/>
      <c r="W58" s="613"/>
      <c r="X58" s="613"/>
      <c r="Y58" s="613"/>
      <c r="Z58" s="613"/>
      <c r="AA58" s="613"/>
      <c r="AB58" s="613"/>
      <c r="AC58" s="613"/>
      <c r="AD58" s="613"/>
      <c r="AE58" s="613"/>
      <c r="AF58" s="613"/>
      <c r="AG58" s="613"/>
      <c r="AH58" s="613"/>
      <c r="AI58" s="613"/>
      <c r="AJ58" s="614"/>
      <c r="AK58" s="697"/>
      <c r="AL58" s="697"/>
      <c r="AM58" s="697"/>
      <c r="AN58" s="697"/>
      <c r="AO58" s="697"/>
      <c r="AP58" s="697"/>
      <c r="AQ58" s="697"/>
      <c r="AR58" s="697"/>
      <c r="AS58" s="14"/>
    </row>
    <row r="59" spans="1:45" hidden="1">
      <c r="A59" s="529"/>
      <c r="B59" s="530"/>
      <c r="C59" s="530"/>
      <c r="D59" s="599" t="s">
        <v>351</v>
      </c>
      <c r="E59" s="600"/>
      <c r="F59" s="600"/>
      <c r="G59" s="600"/>
      <c r="H59" s="600"/>
      <c r="I59" s="600"/>
      <c r="J59" s="600"/>
      <c r="K59" s="600"/>
      <c r="L59" s="600"/>
      <c r="M59" s="600"/>
      <c r="N59" s="600"/>
      <c r="O59" s="600"/>
      <c r="P59" s="600"/>
      <c r="Q59" s="600"/>
      <c r="R59" s="600"/>
      <c r="S59" s="600"/>
      <c r="T59" s="600"/>
      <c r="U59" s="600"/>
      <c r="V59" s="600"/>
      <c r="W59" s="600"/>
      <c r="X59" s="600"/>
      <c r="Y59" s="600"/>
      <c r="Z59" s="600"/>
      <c r="AA59" s="600"/>
      <c r="AB59" s="600"/>
      <c r="AC59" s="600"/>
      <c r="AD59" s="600"/>
      <c r="AE59" s="600"/>
      <c r="AF59" s="600"/>
      <c r="AG59" s="600"/>
      <c r="AH59" s="600"/>
      <c r="AI59" s="600"/>
      <c r="AJ59" s="601"/>
      <c r="AK59" s="690"/>
      <c r="AL59" s="690"/>
      <c r="AM59" s="690"/>
      <c r="AN59" s="690"/>
      <c r="AO59" s="690"/>
      <c r="AP59" s="690"/>
      <c r="AQ59" s="690"/>
      <c r="AR59" s="691"/>
      <c r="AS59" s="14"/>
    </row>
    <row r="60" spans="1:45" hidden="1">
      <c r="A60" s="532"/>
      <c r="B60" s="533"/>
      <c r="C60" s="533"/>
      <c r="D60" s="606" t="s">
        <v>352</v>
      </c>
      <c r="E60" s="607"/>
      <c r="F60" s="607"/>
      <c r="G60" s="607"/>
      <c r="H60" s="607"/>
      <c r="I60" s="607"/>
      <c r="J60" s="607"/>
      <c r="K60" s="607"/>
      <c r="L60" s="607"/>
      <c r="M60" s="607"/>
      <c r="N60" s="607"/>
      <c r="O60" s="607"/>
      <c r="P60" s="607"/>
      <c r="Q60" s="607"/>
      <c r="R60" s="607"/>
      <c r="S60" s="607"/>
      <c r="T60" s="607"/>
      <c r="U60" s="607"/>
      <c r="V60" s="607"/>
      <c r="W60" s="607"/>
      <c r="X60" s="607"/>
      <c r="Y60" s="607"/>
      <c r="Z60" s="607"/>
      <c r="AA60" s="607"/>
      <c r="AB60" s="607"/>
      <c r="AC60" s="607"/>
      <c r="AD60" s="607"/>
      <c r="AE60" s="607"/>
      <c r="AF60" s="607"/>
      <c r="AG60" s="607"/>
      <c r="AH60" s="607"/>
      <c r="AI60" s="607"/>
      <c r="AJ60" s="608"/>
      <c r="AK60" s="692"/>
      <c r="AL60" s="692"/>
      <c r="AM60" s="692"/>
      <c r="AN60" s="692"/>
      <c r="AO60" s="692"/>
      <c r="AP60" s="692"/>
      <c r="AQ60" s="692"/>
      <c r="AR60" s="693"/>
      <c r="AS60" s="14"/>
    </row>
    <row r="61" spans="1:45" hidden="1">
      <c r="A61" s="529"/>
      <c r="B61" s="530"/>
      <c r="C61" s="530"/>
      <c r="D61" s="599" t="s">
        <v>353</v>
      </c>
      <c r="E61" s="600"/>
      <c r="F61" s="600"/>
      <c r="G61" s="600"/>
      <c r="H61" s="600"/>
      <c r="I61" s="600"/>
      <c r="J61" s="600"/>
      <c r="K61" s="600"/>
      <c r="L61" s="600"/>
      <c r="M61" s="600"/>
      <c r="N61" s="600"/>
      <c r="O61" s="600"/>
      <c r="P61" s="600"/>
      <c r="Q61" s="600"/>
      <c r="R61" s="600"/>
      <c r="S61" s="600"/>
      <c r="T61" s="600"/>
      <c r="U61" s="600"/>
      <c r="V61" s="600"/>
      <c r="W61" s="600"/>
      <c r="X61" s="600"/>
      <c r="Y61" s="600"/>
      <c r="Z61" s="600"/>
      <c r="AA61" s="600"/>
      <c r="AB61" s="600"/>
      <c r="AC61" s="600"/>
      <c r="AD61" s="600"/>
      <c r="AE61" s="600"/>
      <c r="AF61" s="600"/>
      <c r="AG61" s="600"/>
      <c r="AH61" s="600"/>
      <c r="AI61" s="600"/>
      <c r="AJ61" s="601"/>
      <c r="AK61" s="690"/>
      <c r="AL61" s="690"/>
      <c r="AM61" s="690"/>
      <c r="AN61" s="690"/>
      <c r="AO61" s="690"/>
      <c r="AP61" s="690"/>
      <c r="AQ61" s="690"/>
      <c r="AR61" s="691"/>
      <c r="AS61" s="14"/>
    </row>
    <row r="62" spans="1:45" hidden="1">
      <c r="A62" s="532"/>
      <c r="B62" s="533"/>
      <c r="C62" s="533"/>
      <c r="D62" s="606" t="s">
        <v>354</v>
      </c>
      <c r="E62" s="607"/>
      <c r="F62" s="607"/>
      <c r="G62" s="607"/>
      <c r="H62" s="607"/>
      <c r="I62" s="607"/>
      <c r="J62" s="607"/>
      <c r="K62" s="607"/>
      <c r="L62" s="607"/>
      <c r="M62" s="607"/>
      <c r="N62" s="607"/>
      <c r="O62" s="607"/>
      <c r="P62" s="607"/>
      <c r="Q62" s="607"/>
      <c r="R62" s="607"/>
      <c r="S62" s="607"/>
      <c r="T62" s="607"/>
      <c r="U62" s="607"/>
      <c r="V62" s="607"/>
      <c r="W62" s="607"/>
      <c r="X62" s="607"/>
      <c r="Y62" s="607"/>
      <c r="Z62" s="607"/>
      <c r="AA62" s="607"/>
      <c r="AB62" s="607"/>
      <c r="AC62" s="607"/>
      <c r="AD62" s="607"/>
      <c r="AE62" s="607"/>
      <c r="AF62" s="607"/>
      <c r="AG62" s="607"/>
      <c r="AH62" s="607"/>
      <c r="AI62" s="607"/>
      <c r="AJ62" s="608"/>
      <c r="AK62" s="692"/>
      <c r="AL62" s="692"/>
      <c r="AM62" s="692"/>
      <c r="AN62" s="692"/>
      <c r="AO62" s="692"/>
      <c r="AP62" s="692"/>
      <c r="AQ62" s="692"/>
      <c r="AR62" s="693"/>
      <c r="AS62" s="14"/>
    </row>
    <row r="63" spans="1:45" hidden="1">
      <c r="A63" s="577"/>
      <c r="B63" s="567"/>
      <c r="C63" s="568"/>
      <c r="D63" s="629" t="s">
        <v>355</v>
      </c>
      <c r="E63" s="630"/>
      <c r="F63" s="630"/>
      <c r="G63" s="630"/>
      <c r="H63" s="630"/>
      <c r="I63" s="630"/>
      <c r="J63" s="630"/>
      <c r="K63" s="630"/>
      <c r="L63" s="630"/>
      <c r="M63" s="630"/>
      <c r="N63" s="630"/>
      <c r="O63" s="630"/>
      <c r="P63" s="630"/>
      <c r="Q63" s="630"/>
      <c r="R63" s="630"/>
      <c r="S63" s="630"/>
      <c r="T63" s="630"/>
      <c r="U63" s="630"/>
      <c r="V63" s="630"/>
      <c r="W63" s="630"/>
      <c r="X63" s="630"/>
      <c r="Y63" s="630"/>
      <c r="Z63" s="630"/>
      <c r="AA63" s="630"/>
      <c r="AB63" s="630"/>
      <c r="AC63" s="630"/>
      <c r="AD63" s="630"/>
      <c r="AE63" s="630"/>
      <c r="AF63" s="630"/>
      <c r="AG63" s="630"/>
      <c r="AH63" s="630"/>
      <c r="AI63" s="630"/>
      <c r="AJ63" s="631"/>
      <c r="AK63" s="698"/>
      <c r="AL63" s="698"/>
      <c r="AM63" s="698"/>
      <c r="AN63" s="698"/>
      <c r="AO63" s="698"/>
      <c r="AP63" s="698"/>
      <c r="AQ63" s="698"/>
      <c r="AR63" s="698"/>
      <c r="AS63" s="14"/>
    </row>
    <row r="64" spans="1:45" hidden="1">
      <c r="A64" s="529"/>
      <c r="B64" s="530"/>
      <c r="C64" s="530"/>
      <c r="D64" s="599" t="s">
        <v>356</v>
      </c>
      <c r="E64" s="600"/>
      <c r="F64" s="600"/>
      <c r="G64" s="600"/>
      <c r="H64" s="600"/>
      <c r="I64" s="600"/>
      <c r="J64" s="600"/>
      <c r="K64" s="600"/>
      <c r="L64" s="600"/>
      <c r="M64" s="600"/>
      <c r="N64" s="600"/>
      <c r="O64" s="600"/>
      <c r="P64" s="600"/>
      <c r="Q64" s="600"/>
      <c r="R64" s="600"/>
      <c r="S64" s="600"/>
      <c r="T64" s="600"/>
      <c r="U64" s="600"/>
      <c r="V64" s="600"/>
      <c r="W64" s="600"/>
      <c r="X64" s="600"/>
      <c r="Y64" s="600"/>
      <c r="Z64" s="600"/>
      <c r="AA64" s="600"/>
      <c r="AB64" s="600"/>
      <c r="AC64" s="600"/>
      <c r="AD64" s="600"/>
      <c r="AE64" s="600"/>
      <c r="AF64" s="600"/>
      <c r="AG64" s="600"/>
      <c r="AH64" s="600"/>
      <c r="AI64" s="600"/>
      <c r="AJ64" s="601"/>
      <c r="AK64" s="690"/>
      <c r="AL64" s="690"/>
      <c r="AM64" s="690"/>
      <c r="AN64" s="690"/>
      <c r="AO64" s="690"/>
      <c r="AP64" s="690"/>
      <c r="AQ64" s="690"/>
      <c r="AR64" s="691"/>
      <c r="AS64" s="14"/>
    </row>
    <row r="65" spans="1:45" hidden="1">
      <c r="A65" s="532"/>
      <c r="B65" s="533"/>
      <c r="C65" s="533"/>
      <c r="D65" s="606" t="s">
        <v>354</v>
      </c>
      <c r="E65" s="607"/>
      <c r="F65" s="607"/>
      <c r="G65" s="607"/>
      <c r="H65" s="607"/>
      <c r="I65" s="607"/>
      <c r="J65" s="607"/>
      <c r="K65" s="607"/>
      <c r="L65" s="607"/>
      <c r="M65" s="607"/>
      <c r="N65" s="607"/>
      <c r="O65" s="607"/>
      <c r="P65" s="607"/>
      <c r="Q65" s="607"/>
      <c r="R65" s="607"/>
      <c r="S65" s="607"/>
      <c r="T65" s="607"/>
      <c r="U65" s="607"/>
      <c r="V65" s="607"/>
      <c r="W65" s="607"/>
      <c r="X65" s="607"/>
      <c r="Y65" s="607"/>
      <c r="Z65" s="607"/>
      <c r="AA65" s="607"/>
      <c r="AB65" s="607"/>
      <c r="AC65" s="607"/>
      <c r="AD65" s="607"/>
      <c r="AE65" s="607"/>
      <c r="AF65" s="607"/>
      <c r="AG65" s="607"/>
      <c r="AH65" s="607"/>
      <c r="AI65" s="607"/>
      <c r="AJ65" s="608"/>
      <c r="AK65" s="692"/>
      <c r="AL65" s="692"/>
      <c r="AM65" s="692"/>
      <c r="AN65" s="692"/>
      <c r="AO65" s="692"/>
      <c r="AP65" s="692"/>
      <c r="AQ65" s="692"/>
      <c r="AR65" s="693"/>
      <c r="AS65" s="14"/>
    </row>
    <row r="66" spans="1:45" hidden="1">
      <c r="A66" s="694" t="s">
        <v>27</v>
      </c>
      <c r="B66" s="695"/>
      <c r="C66" s="696"/>
      <c r="D66" s="626" t="s">
        <v>54</v>
      </c>
      <c r="E66" s="627"/>
      <c r="F66" s="627"/>
      <c r="G66" s="627"/>
      <c r="H66" s="627"/>
      <c r="I66" s="627"/>
      <c r="J66" s="627"/>
      <c r="K66" s="627"/>
      <c r="L66" s="627"/>
      <c r="M66" s="627"/>
      <c r="N66" s="627"/>
      <c r="O66" s="627"/>
      <c r="P66" s="627"/>
      <c r="Q66" s="627"/>
      <c r="R66" s="627"/>
      <c r="S66" s="627"/>
      <c r="T66" s="627"/>
      <c r="U66" s="627"/>
      <c r="V66" s="627"/>
      <c r="W66" s="627"/>
      <c r="X66" s="627"/>
      <c r="Y66" s="627"/>
      <c r="Z66" s="627"/>
      <c r="AA66" s="627"/>
      <c r="AB66" s="627"/>
      <c r="AC66" s="627"/>
      <c r="AD66" s="627"/>
      <c r="AE66" s="627"/>
      <c r="AF66" s="627"/>
      <c r="AG66" s="627"/>
      <c r="AH66" s="627"/>
      <c r="AI66" s="627"/>
      <c r="AJ66" s="628"/>
      <c r="AK66" s="697"/>
      <c r="AL66" s="697"/>
      <c r="AM66" s="697"/>
      <c r="AN66" s="697"/>
      <c r="AO66" s="697"/>
      <c r="AP66" s="697"/>
      <c r="AQ66" s="697"/>
      <c r="AR66" s="697"/>
      <c r="AS66" s="14"/>
    </row>
    <row r="67" spans="1:45" hidden="1">
      <c r="A67" s="529"/>
      <c r="B67" s="530"/>
      <c r="C67" s="530"/>
      <c r="D67" s="599" t="s">
        <v>357</v>
      </c>
      <c r="E67" s="600"/>
      <c r="F67" s="600"/>
      <c r="G67" s="600"/>
      <c r="H67" s="600"/>
      <c r="I67" s="600"/>
      <c r="J67" s="600"/>
      <c r="K67" s="600"/>
      <c r="L67" s="600"/>
      <c r="M67" s="600"/>
      <c r="N67" s="600"/>
      <c r="O67" s="600"/>
      <c r="P67" s="600"/>
      <c r="Q67" s="600"/>
      <c r="R67" s="600"/>
      <c r="S67" s="600"/>
      <c r="T67" s="600"/>
      <c r="U67" s="600"/>
      <c r="V67" s="600"/>
      <c r="W67" s="600"/>
      <c r="X67" s="600"/>
      <c r="Y67" s="600"/>
      <c r="Z67" s="600"/>
      <c r="AA67" s="600"/>
      <c r="AB67" s="600"/>
      <c r="AC67" s="600"/>
      <c r="AD67" s="600"/>
      <c r="AE67" s="600"/>
      <c r="AF67" s="600"/>
      <c r="AG67" s="600"/>
      <c r="AH67" s="600"/>
      <c r="AI67" s="600"/>
      <c r="AJ67" s="601"/>
      <c r="AK67" s="690"/>
      <c r="AL67" s="690"/>
      <c r="AM67" s="690"/>
      <c r="AN67" s="690"/>
      <c r="AO67" s="690"/>
      <c r="AP67" s="690"/>
      <c r="AQ67" s="690"/>
      <c r="AR67" s="691"/>
      <c r="AS67" s="14"/>
    </row>
    <row r="68" spans="1:45" hidden="1">
      <c r="A68" s="532"/>
      <c r="B68" s="533"/>
      <c r="C68" s="533"/>
      <c r="D68" s="606" t="s">
        <v>358</v>
      </c>
      <c r="E68" s="607"/>
      <c r="F68" s="607"/>
      <c r="G68" s="607"/>
      <c r="H68" s="607"/>
      <c r="I68" s="607"/>
      <c r="J68" s="607"/>
      <c r="K68" s="607"/>
      <c r="L68" s="607"/>
      <c r="M68" s="607"/>
      <c r="N68" s="607"/>
      <c r="O68" s="607"/>
      <c r="P68" s="607"/>
      <c r="Q68" s="607"/>
      <c r="R68" s="607"/>
      <c r="S68" s="607"/>
      <c r="T68" s="607"/>
      <c r="U68" s="607"/>
      <c r="V68" s="607"/>
      <c r="W68" s="607"/>
      <c r="X68" s="607"/>
      <c r="Y68" s="607"/>
      <c r="Z68" s="607"/>
      <c r="AA68" s="607"/>
      <c r="AB68" s="607"/>
      <c r="AC68" s="607"/>
      <c r="AD68" s="607"/>
      <c r="AE68" s="607"/>
      <c r="AF68" s="607"/>
      <c r="AG68" s="607"/>
      <c r="AH68" s="607"/>
      <c r="AI68" s="607"/>
      <c r="AJ68" s="608"/>
      <c r="AK68" s="692"/>
      <c r="AL68" s="692"/>
      <c r="AM68" s="692"/>
      <c r="AN68" s="692"/>
      <c r="AO68" s="692"/>
      <c r="AP68" s="692"/>
      <c r="AQ68" s="692"/>
      <c r="AR68" s="693"/>
      <c r="AS68" s="14"/>
    </row>
    <row r="69" spans="1:45" hidden="1">
      <c r="A69" s="529"/>
      <c r="B69" s="530"/>
      <c r="C69" s="530"/>
      <c r="D69" s="599" t="s">
        <v>359</v>
      </c>
      <c r="E69" s="600"/>
      <c r="F69" s="600"/>
      <c r="G69" s="600"/>
      <c r="H69" s="600"/>
      <c r="I69" s="600"/>
      <c r="J69" s="600"/>
      <c r="K69" s="600"/>
      <c r="L69" s="600"/>
      <c r="M69" s="600"/>
      <c r="N69" s="600"/>
      <c r="O69" s="600"/>
      <c r="P69" s="600"/>
      <c r="Q69" s="600"/>
      <c r="R69" s="600"/>
      <c r="S69" s="600"/>
      <c r="T69" s="600"/>
      <c r="U69" s="600"/>
      <c r="V69" s="600"/>
      <c r="W69" s="600"/>
      <c r="X69" s="600"/>
      <c r="Y69" s="600"/>
      <c r="Z69" s="600"/>
      <c r="AA69" s="600"/>
      <c r="AB69" s="600"/>
      <c r="AC69" s="600"/>
      <c r="AD69" s="600"/>
      <c r="AE69" s="600"/>
      <c r="AF69" s="600"/>
      <c r="AG69" s="600"/>
      <c r="AH69" s="600"/>
      <c r="AI69" s="600"/>
      <c r="AJ69" s="601"/>
      <c r="AK69" s="690"/>
      <c r="AL69" s="690"/>
      <c r="AM69" s="690"/>
      <c r="AN69" s="690"/>
      <c r="AO69" s="690"/>
      <c r="AP69" s="690"/>
      <c r="AQ69" s="690"/>
      <c r="AR69" s="691"/>
      <c r="AS69" s="14"/>
    </row>
    <row r="70" spans="1:45" hidden="1">
      <c r="A70" s="532"/>
      <c r="B70" s="533"/>
      <c r="C70" s="533"/>
      <c r="D70" s="606" t="s">
        <v>360</v>
      </c>
      <c r="E70" s="607"/>
      <c r="F70" s="607"/>
      <c r="G70" s="607"/>
      <c r="H70" s="607"/>
      <c r="I70" s="607"/>
      <c r="J70" s="607"/>
      <c r="K70" s="607"/>
      <c r="L70" s="607"/>
      <c r="M70" s="607"/>
      <c r="N70" s="607"/>
      <c r="O70" s="607"/>
      <c r="P70" s="607"/>
      <c r="Q70" s="607"/>
      <c r="R70" s="607"/>
      <c r="S70" s="607"/>
      <c r="T70" s="607"/>
      <c r="U70" s="607"/>
      <c r="V70" s="607"/>
      <c r="W70" s="607"/>
      <c r="X70" s="607"/>
      <c r="Y70" s="607"/>
      <c r="Z70" s="607"/>
      <c r="AA70" s="607"/>
      <c r="AB70" s="607"/>
      <c r="AC70" s="607"/>
      <c r="AD70" s="607"/>
      <c r="AE70" s="607"/>
      <c r="AF70" s="607"/>
      <c r="AG70" s="607"/>
      <c r="AH70" s="607"/>
      <c r="AI70" s="607"/>
      <c r="AJ70" s="608"/>
      <c r="AK70" s="692"/>
      <c r="AL70" s="692"/>
      <c r="AM70" s="692"/>
      <c r="AN70" s="692"/>
      <c r="AO70" s="692"/>
      <c r="AP70" s="692"/>
      <c r="AQ70" s="692"/>
      <c r="AR70" s="693"/>
      <c r="AS70" s="14"/>
    </row>
    <row r="71" spans="1:45" hidden="1">
      <c r="A71" s="577"/>
      <c r="B71" s="567"/>
      <c r="C71" s="568"/>
      <c r="D71" s="606" t="s">
        <v>361</v>
      </c>
      <c r="E71" s="607"/>
      <c r="F71" s="607"/>
      <c r="G71" s="607"/>
      <c r="H71" s="607"/>
      <c r="I71" s="607"/>
      <c r="J71" s="607"/>
      <c r="K71" s="607"/>
      <c r="L71" s="607"/>
      <c r="M71" s="607"/>
      <c r="N71" s="607"/>
      <c r="O71" s="607"/>
      <c r="P71" s="607"/>
      <c r="Q71" s="607"/>
      <c r="R71" s="607"/>
      <c r="S71" s="607"/>
      <c r="T71" s="607"/>
      <c r="U71" s="607"/>
      <c r="V71" s="607"/>
      <c r="W71" s="607"/>
      <c r="X71" s="607"/>
      <c r="Y71" s="607"/>
      <c r="Z71" s="607"/>
      <c r="AA71" s="607"/>
      <c r="AB71" s="607"/>
      <c r="AC71" s="607"/>
      <c r="AD71" s="607"/>
      <c r="AE71" s="607"/>
      <c r="AF71" s="607"/>
      <c r="AG71" s="607"/>
      <c r="AH71" s="607"/>
      <c r="AI71" s="607"/>
      <c r="AJ71" s="608"/>
      <c r="AK71" s="698"/>
      <c r="AL71" s="698"/>
      <c r="AM71" s="698"/>
      <c r="AN71" s="698"/>
      <c r="AO71" s="698"/>
      <c r="AP71" s="698"/>
      <c r="AQ71" s="698"/>
      <c r="AR71" s="698"/>
      <c r="AS71" s="14"/>
    </row>
    <row r="72" spans="1:45" hidden="1">
      <c r="A72" s="577"/>
      <c r="B72" s="567"/>
      <c r="C72" s="568"/>
      <c r="D72" s="623" t="s">
        <v>362</v>
      </c>
      <c r="E72" s="624"/>
      <c r="F72" s="624"/>
      <c r="G72" s="624"/>
      <c r="H72" s="624"/>
      <c r="I72" s="624"/>
      <c r="J72" s="624"/>
      <c r="K72" s="624"/>
      <c r="L72" s="624"/>
      <c r="M72" s="624"/>
      <c r="N72" s="624"/>
      <c r="O72" s="624"/>
      <c r="P72" s="624"/>
      <c r="Q72" s="624"/>
      <c r="R72" s="624"/>
      <c r="S72" s="624"/>
      <c r="T72" s="624"/>
      <c r="U72" s="624"/>
      <c r="V72" s="624"/>
      <c r="W72" s="624"/>
      <c r="X72" s="624"/>
      <c r="Y72" s="624"/>
      <c r="Z72" s="624"/>
      <c r="AA72" s="624"/>
      <c r="AB72" s="624"/>
      <c r="AC72" s="624"/>
      <c r="AD72" s="624"/>
      <c r="AE72" s="624"/>
      <c r="AF72" s="624"/>
      <c r="AG72" s="624"/>
      <c r="AH72" s="624"/>
      <c r="AI72" s="624"/>
      <c r="AJ72" s="625"/>
      <c r="AK72" s="698"/>
      <c r="AL72" s="698"/>
      <c r="AM72" s="698"/>
      <c r="AN72" s="698"/>
      <c r="AO72" s="698"/>
      <c r="AP72" s="698"/>
      <c r="AQ72" s="698"/>
      <c r="AR72" s="698"/>
      <c r="AS72" s="14"/>
    </row>
    <row r="73" spans="1:45" hidden="1">
      <c r="A73" s="577"/>
      <c r="B73" s="567"/>
      <c r="C73" s="568"/>
      <c r="D73" s="619" t="s">
        <v>363</v>
      </c>
      <c r="E73" s="620"/>
      <c r="F73" s="620"/>
      <c r="G73" s="620"/>
      <c r="H73" s="620"/>
      <c r="I73" s="620"/>
      <c r="J73" s="620"/>
      <c r="K73" s="620"/>
      <c r="L73" s="620"/>
      <c r="M73" s="620"/>
      <c r="N73" s="620"/>
      <c r="O73" s="620"/>
      <c r="P73" s="620"/>
      <c r="Q73" s="620"/>
      <c r="R73" s="620"/>
      <c r="S73" s="620"/>
      <c r="T73" s="620"/>
      <c r="U73" s="620"/>
      <c r="V73" s="620"/>
      <c r="W73" s="620"/>
      <c r="X73" s="620"/>
      <c r="Y73" s="620"/>
      <c r="Z73" s="620"/>
      <c r="AA73" s="620"/>
      <c r="AB73" s="620"/>
      <c r="AC73" s="620"/>
      <c r="AD73" s="620"/>
      <c r="AE73" s="620"/>
      <c r="AF73" s="620"/>
      <c r="AG73" s="620"/>
      <c r="AH73" s="620"/>
      <c r="AI73" s="620"/>
      <c r="AJ73" s="621"/>
      <c r="AK73" s="698"/>
      <c r="AL73" s="698"/>
      <c r="AM73" s="698"/>
      <c r="AN73" s="698"/>
      <c r="AO73" s="698"/>
      <c r="AP73" s="698"/>
      <c r="AQ73" s="698"/>
      <c r="AR73" s="698"/>
      <c r="AS73" s="257"/>
    </row>
    <row r="74" spans="1:45" hidden="1">
      <c r="A74" s="577"/>
      <c r="B74" s="567"/>
      <c r="C74" s="568"/>
      <c r="D74" s="619" t="s">
        <v>364</v>
      </c>
      <c r="E74" s="620"/>
      <c r="F74" s="620"/>
      <c r="G74" s="620"/>
      <c r="H74" s="620"/>
      <c r="I74" s="620"/>
      <c r="J74" s="620"/>
      <c r="K74" s="620"/>
      <c r="L74" s="620"/>
      <c r="M74" s="620"/>
      <c r="N74" s="620"/>
      <c r="O74" s="620"/>
      <c r="P74" s="620"/>
      <c r="Q74" s="620"/>
      <c r="R74" s="620"/>
      <c r="S74" s="620"/>
      <c r="T74" s="620"/>
      <c r="U74" s="620"/>
      <c r="V74" s="620"/>
      <c r="W74" s="620"/>
      <c r="X74" s="620"/>
      <c r="Y74" s="620"/>
      <c r="Z74" s="620"/>
      <c r="AA74" s="620"/>
      <c r="AB74" s="620"/>
      <c r="AC74" s="620"/>
      <c r="AD74" s="620"/>
      <c r="AE74" s="620"/>
      <c r="AF74" s="620"/>
      <c r="AG74" s="620"/>
      <c r="AH74" s="620"/>
      <c r="AI74" s="620"/>
      <c r="AJ74" s="621"/>
      <c r="AK74" s="698"/>
      <c r="AL74" s="698"/>
      <c r="AM74" s="698"/>
      <c r="AN74" s="698"/>
      <c r="AO74" s="698"/>
      <c r="AP74" s="698"/>
      <c r="AQ74" s="698"/>
      <c r="AR74" s="698"/>
      <c r="AS74" s="14"/>
    </row>
    <row r="75" spans="1:45" hidden="1">
      <c r="A75" s="694" t="s">
        <v>33</v>
      </c>
      <c r="B75" s="695"/>
      <c r="C75" s="696"/>
      <c r="D75" s="612" t="s">
        <v>55</v>
      </c>
      <c r="E75" s="613"/>
      <c r="F75" s="613"/>
      <c r="G75" s="613"/>
      <c r="H75" s="613"/>
      <c r="I75" s="613"/>
      <c r="J75" s="613"/>
      <c r="K75" s="613"/>
      <c r="L75" s="613"/>
      <c r="M75" s="613"/>
      <c r="N75" s="613"/>
      <c r="O75" s="613"/>
      <c r="P75" s="613"/>
      <c r="Q75" s="613"/>
      <c r="R75" s="613"/>
      <c r="S75" s="613"/>
      <c r="T75" s="613"/>
      <c r="U75" s="613"/>
      <c r="V75" s="613"/>
      <c r="W75" s="613"/>
      <c r="X75" s="613"/>
      <c r="Y75" s="613"/>
      <c r="Z75" s="613"/>
      <c r="AA75" s="613"/>
      <c r="AB75" s="613"/>
      <c r="AC75" s="613"/>
      <c r="AD75" s="613"/>
      <c r="AE75" s="613"/>
      <c r="AF75" s="613"/>
      <c r="AG75" s="613"/>
      <c r="AH75" s="613"/>
      <c r="AI75" s="613"/>
      <c r="AJ75" s="614"/>
      <c r="AK75" s="697"/>
      <c r="AL75" s="697"/>
      <c r="AM75" s="697"/>
      <c r="AN75" s="697"/>
      <c r="AO75" s="697"/>
      <c r="AP75" s="697"/>
      <c r="AQ75" s="697"/>
      <c r="AR75" s="697"/>
      <c r="AS75" s="14"/>
    </row>
    <row r="76" spans="1:45" hidden="1">
      <c r="A76" s="529"/>
      <c r="B76" s="530"/>
      <c r="C76" s="530"/>
      <c r="D76" s="599" t="s">
        <v>56</v>
      </c>
      <c r="E76" s="600"/>
      <c r="F76" s="600"/>
      <c r="G76" s="600"/>
      <c r="H76" s="600"/>
      <c r="I76" s="600"/>
      <c r="J76" s="600"/>
      <c r="K76" s="600"/>
      <c r="L76" s="600"/>
      <c r="M76" s="600"/>
      <c r="N76" s="600"/>
      <c r="O76" s="600"/>
      <c r="P76" s="600"/>
      <c r="Q76" s="600"/>
      <c r="R76" s="600"/>
      <c r="S76" s="600"/>
      <c r="T76" s="600"/>
      <c r="U76" s="600"/>
      <c r="V76" s="600"/>
      <c r="W76" s="600"/>
      <c r="X76" s="600"/>
      <c r="Y76" s="600"/>
      <c r="Z76" s="600"/>
      <c r="AA76" s="600"/>
      <c r="AB76" s="600"/>
      <c r="AC76" s="600"/>
      <c r="AD76" s="600"/>
      <c r="AE76" s="600"/>
      <c r="AF76" s="600"/>
      <c r="AG76" s="600"/>
      <c r="AH76" s="600"/>
      <c r="AI76" s="600"/>
      <c r="AJ76" s="601"/>
      <c r="AK76" s="690"/>
      <c r="AL76" s="690"/>
      <c r="AM76" s="690"/>
      <c r="AN76" s="690"/>
      <c r="AO76" s="690"/>
      <c r="AP76" s="690"/>
      <c r="AQ76" s="690"/>
      <c r="AR76" s="691"/>
      <c r="AS76" s="14"/>
    </row>
    <row r="77" spans="1:45" hidden="1">
      <c r="A77" s="532"/>
      <c r="B77" s="533"/>
      <c r="C77" s="533"/>
      <c r="D77" s="606" t="s">
        <v>365</v>
      </c>
      <c r="E77" s="607"/>
      <c r="F77" s="607"/>
      <c r="G77" s="607"/>
      <c r="H77" s="607"/>
      <c r="I77" s="607"/>
      <c r="J77" s="607"/>
      <c r="K77" s="607"/>
      <c r="L77" s="607"/>
      <c r="M77" s="607"/>
      <c r="N77" s="607"/>
      <c r="O77" s="607"/>
      <c r="P77" s="607"/>
      <c r="Q77" s="607"/>
      <c r="R77" s="607"/>
      <c r="S77" s="607"/>
      <c r="T77" s="607"/>
      <c r="U77" s="607"/>
      <c r="V77" s="607"/>
      <c r="W77" s="607"/>
      <c r="X77" s="607"/>
      <c r="Y77" s="607"/>
      <c r="Z77" s="607"/>
      <c r="AA77" s="607"/>
      <c r="AB77" s="607"/>
      <c r="AC77" s="607"/>
      <c r="AD77" s="607"/>
      <c r="AE77" s="607"/>
      <c r="AF77" s="607"/>
      <c r="AG77" s="607"/>
      <c r="AH77" s="607"/>
      <c r="AI77" s="607"/>
      <c r="AJ77" s="608"/>
      <c r="AK77" s="692"/>
      <c r="AL77" s="692"/>
      <c r="AM77" s="692"/>
      <c r="AN77" s="692"/>
      <c r="AO77" s="692"/>
      <c r="AP77" s="692"/>
      <c r="AQ77" s="692"/>
      <c r="AR77" s="693"/>
      <c r="AS77" s="14"/>
    </row>
    <row r="78" spans="1:45" hidden="1">
      <c r="A78" s="529"/>
      <c r="B78" s="530"/>
      <c r="C78" s="530"/>
      <c r="D78" s="599" t="s">
        <v>366</v>
      </c>
      <c r="E78" s="600"/>
      <c r="F78" s="600"/>
      <c r="G78" s="600"/>
      <c r="H78" s="600"/>
      <c r="I78" s="600"/>
      <c r="J78" s="600"/>
      <c r="K78" s="600"/>
      <c r="L78" s="600"/>
      <c r="M78" s="600"/>
      <c r="N78" s="600"/>
      <c r="O78" s="600"/>
      <c r="P78" s="600"/>
      <c r="Q78" s="600"/>
      <c r="R78" s="600"/>
      <c r="S78" s="600"/>
      <c r="T78" s="600"/>
      <c r="U78" s="600"/>
      <c r="V78" s="600"/>
      <c r="W78" s="600"/>
      <c r="X78" s="600"/>
      <c r="Y78" s="600"/>
      <c r="Z78" s="600"/>
      <c r="AA78" s="600"/>
      <c r="AB78" s="600"/>
      <c r="AC78" s="600"/>
      <c r="AD78" s="600"/>
      <c r="AE78" s="600"/>
      <c r="AF78" s="600"/>
      <c r="AG78" s="600"/>
      <c r="AH78" s="600"/>
      <c r="AI78" s="600"/>
      <c r="AJ78" s="601"/>
      <c r="AK78" s="690"/>
      <c r="AL78" s="690"/>
      <c r="AM78" s="690"/>
      <c r="AN78" s="690"/>
      <c r="AO78" s="690"/>
      <c r="AP78" s="690"/>
      <c r="AQ78" s="690"/>
      <c r="AR78" s="691"/>
      <c r="AS78" s="14"/>
    </row>
    <row r="79" spans="1:45" hidden="1">
      <c r="A79" s="532"/>
      <c r="B79" s="533"/>
      <c r="C79" s="533"/>
      <c r="D79" s="606" t="s">
        <v>367</v>
      </c>
      <c r="E79" s="607"/>
      <c r="F79" s="607"/>
      <c r="G79" s="607"/>
      <c r="H79" s="607"/>
      <c r="I79" s="607"/>
      <c r="J79" s="607"/>
      <c r="K79" s="607"/>
      <c r="L79" s="607"/>
      <c r="M79" s="607"/>
      <c r="N79" s="607"/>
      <c r="O79" s="607"/>
      <c r="P79" s="607"/>
      <c r="Q79" s="607"/>
      <c r="R79" s="607"/>
      <c r="S79" s="607"/>
      <c r="T79" s="607"/>
      <c r="U79" s="607"/>
      <c r="V79" s="607"/>
      <c r="W79" s="607"/>
      <c r="X79" s="607"/>
      <c r="Y79" s="607"/>
      <c r="Z79" s="607"/>
      <c r="AA79" s="607"/>
      <c r="AB79" s="607"/>
      <c r="AC79" s="607"/>
      <c r="AD79" s="607"/>
      <c r="AE79" s="607"/>
      <c r="AF79" s="607"/>
      <c r="AG79" s="607"/>
      <c r="AH79" s="607"/>
      <c r="AI79" s="607"/>
      <c r="AJ79" s="608"/>
      <c r="AK79" s="692"/>
      <c r="AL79" s="692"/>
      <c r="AM79" s="692"/>
      <c r="AN79" s="692"/>
      <c r="AO79" s="692"/>
      <c r="AP79" s="692"/>
      <c r="AQ79" s="692"/>
      <c r="AR79" s="693"/>
      <c r="AS79" s="14"/>
    </row>
    <row r="80" spans="1:45" hidden="1"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</row>
    <row r="81" spans="1:47" hidden="1"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516" t="s">
        <v>326</v>
      </c>
      <c r="AO81" s="516"/>
      <c r="AP81" s="516"/>
      <c r="AQ81" s="516"/>
      <c r="AR81" s="516"/>
      <c r="AS81" s="516"/>
    </row>
    <row r="82" spans="1:47" hidden="1">
      <c r="A82" s="517" t="s">
        <v>338</v>
      </c>
      <c r="B82" s="517"/>
      <c r="C82" s="517"/>
      <c r="D82" s="517"/>
      <c r="E82" s="517"/>
      <c r="F82" s="517"/>
      <c r="G82" s="517"/>
      <c r="H82" s="517"/>
      <c r="I82" s="517"/>
      <c r="J82" s="517"/>
      <c r="K82" s="517"/>
      <c r="L82" s="517"/>
      <c r="M82" s="517"/>
      <c r="N82" s="517"/>
      <c r="O82" s="517"/>
      <c r="P82" s="517"/>
      <c r="Q82" s="517"/>
      <c r="R82" s="517"/>
      <c r="S82" s="517"/>
      <c r="T82" s="517"/>
      <c r="U82" s="517"/>
      <c r="V82" s="517"/>
      <c r="W82" s="517"/>
      <c r="X82" s="517"/>
      <c r="Y82" s="517"/>
      <c r="Z82" s="517"/>
      <c r="AA82" s="517"/>
      <c r="AB82" s="517"/>
      <c r="AC82" s="517"/>
      <c r="AD82" s="517"/>
      <c r="AE82" s="517"/>
      <c r="AF82" s="517"/>
      <c r="AG82" s="517"/>
      <c r="AH82" s="517"/>
      <c r="AI82" s="517"/>
      <c r="AJ82" s="517"/>
      <c r="AK82" s="517"/>
      <c r="AL82" s="517"/>
      <c r="AM82" s="517"/>
      <c r="AN82" s="517"/>
      <c r="AO82" s="517"/>
      <c r="AP82" s="517"/>
      <c r="AQ82" s="517"/>
      <c r="AR82" s="517"/>
      <c r="AS82" s="517"/>
    </row>
    <row r="83" spans="1:47" hidden="1">
      <c r="A83" s="594" t="s">
        <v>39</v>
      </c>
      <c r="B83" s="594"/>
      <c r="C83" s="594"/>
      <c r="D83" s="594"/>
      <c r="E83" s="594"/>
      <c r="F83" s="594"/>
      <c r="G83" s="594"/>
      <c r="H83" s="594"/>
      <c r="I83" s="594"/>
      <c r="J83" s="594"/>
      <c r="K83" s="594"/>
      <c r="L83" s="594"/>
      <c r="M83" s="594"/>
      <c r="N83" s="594"/>
      <c r="O83" s="594"/>
      <c r="P83" s="594"/>
      <c r="Q83" s="594"/>
      <c r="R83" s="594"/>
      <c r="S83" s="594"/>
      <c r="T83" s="594"/>
      <c r="U83" s="594"/>
      <c r="V83" s="594"/>
      <c r="W83" s="594"/>
      <c r="X83" s="594"/>
      <c r="Y83" s="594"/>
      <c r="Z83" s="594"/>
      <c r="AA83" s="594"/>
      <c r="AB83" s="594"/>
      <c r="AC83" s="594"/>
      <c r="AD83" s="594"/>
      <c r="AE83" s="594"/>
      <c r="AF83" s="594"/>
      <c r="AG83" s="594"/>
      <c r="AH83" s="594"/>
      <c r="AI83" s="594"/>
      <c r="AJ83" s="594"/>
      <c r="AK83" s="594"/>
      <c r="AL83" s="594"/>
      <c r="AM83" s="594"/>
      <c r="AN83" s="594"/>
      <c r="AO83" s="594"/>
      <c r="AP83" s="594"/>
      <c r="AQ83" s="594"/>
      <c r="AR83" s="594"/>
      <c r="AS83" s="594"/>
    </row>
    <row r="84" spans="1:47" ht="12.75" hidden="1" customHeight="1">
      <c r="A84" s="519" t="s">
        <v>23</v>
      </c>
      <c r="B84" s="519"/>
      <c r="C84" s="519"/>
      <c r="D84" s="519"/>
      <c r="E84" s="519"/>
      <c r="F84" s="519"/>
      <c r="G84" s="519"/>
      <c r="H84" s="519"/>
      <c r="I84" s="519"/>
      <c r="J84" s="587" t="s">
        <v>40</v>
      </c>
      <c r="K84" s="587"/>
      <c r="L84" s="587"/>
      <c r="M84" s="587" t="s">
        <v>41</v>
      </c>
      <c r="N84" s="587"/>
      <c r="O84" s="587"/>
      <c r="P84" s="586" t="s">
        <v>79</v>
      </c>
      <c r="Q84" s="586"/>
      <c r="R84" s="586"/>
      <c r="S84" s="586"/>
      <c r="T84" s="586"/>
      <c r="U84" s="586"/>
      <c r="V84" s="586"/>
      <c r="W84" s="586"/>
      <c r="X84" s="586"/>
      <c r="Y84" s="586"/>
      <c r="Z84" s="586"/>
      <c r="AA84" s="586"/>
      <c r="AB84" s="586"/>
      <c r="AC84" s="586"/>
      <c r="AD84" s="586"/>
      <c r="AE84" s="586"/>
      <c r="AF84" s="586"/>
      <c r="AG84" s="586"/>
      <c r="AH84" s="586"/>
      <c r="AI84" s="586"/>
      <c r="AJ84" s="586"/>
      <c r="AK84" s="586"/>
      <c r="AL84" s="586"/>
      <c r="AM84" s="586"/>
      <c r="AN84" s="586"/>
      <c r="AO84" s="586"/>
      <c r="AP84" s="586"/>
      <c r="AQ84" s="586"/>
      <c r="AR84" s="586"/>
      <c r="AS84" s="586"/>
    </row>
    <row r="85" spans="1:47" ht="12.75" hidden="1" customHeight="1">
      <c r="A85" s="519"/>
      <c r="B85" s="519"/>
      <c r="C85" s="519"/>
      <c r="D85" s="519"/>
      <c r="E85" s="519"/>
      <c r="F85" s="519"/>
      <c r="G85" s="519"/>
      <c r="H85" s="519"/>
      <c r="I85" s="519"/>
      <c r="J85" s="587"/>
      <c r="K85" s="587"/>
      <c r="L85" s="587"/>
      <c r="M85" s="587"/>
      <c r="N85" s="587"/>
      <c r="O85" s="587"/>
      <c r="P85" s="586" t="s">
        <v>42</v>
      </c>
      <c r="Q85" s="586"/>
      <c r="R85" s="586"/>
      <c r="S85" s="586"/>
      <c r="T85" s="586"/>
      <c r="U85" s="586" t="s">
        <v>28</v>
      </c>
      <c r="V85" s="586"/>
      <c r="W85" s="586"/>
      <c r="X85" s="586"/>
      <c r="Y85" s="586"/>
      <c r="Z85" s="586"/>
      <c r="AA85" s="586"/>
      <c r="AB85" s="586"/>
      <c r="AC85" s="586"/>
      <c r="AD85" s="586"/>
      <c r="AE85" s="586"/>
      <c r="AF85" s="586"/>
      <c r="AG85" s="586"/>
      <c r="AH85" s="586"/>
      <c r="AI85" s="586"/>
      <c r="AJ85" s="586"/>
      <c r="AK85" s="586"/>
      <c r="AL85" s="586"/>
      <c r="AM85" s="586"/>
      <c r="AN85" s="586"/>
      <c r="AO85" s="586"/>
      <c r="AP85" s="586"/>
      <c r="AQ85" s="586"/>
      <c r="AR85" s="586"/>
      <c r="AS85" s="586"/>
    </row>
    <row r="86" spans="1:47" ht="79.5" hidden="1" customHeight="1">
      <c r="A86" s="519"/>
      <c r="B86" s="519"/>
      <c r="C86" s="519"/>
      <c r="D86" s="519"/>
      <c r="E86" s="519"/>
      <c r="F86" s="519"/>
      <c r="G86" s="519"/>
      <c r="H86" s="519"/>
      <c r="I86" s="519"/>
      <c r="J86" s="587"/>
      <c r="K86" s="587"/>
      <c r="L86" s="587"/>
      <c r="M86" s="587"/>
      <c r="N86" s="587"/>
      <c r="O86" s="587"/>
      <c r="P86" s="586"/>
      <c r="Q86" s="586"/>
      <c r="R86" s="586"/>
      <c r="S86" s="586"/>
      <c r="T86" s="586"/>
      <c r="U86" s="587" t="s">
        <v>325</v>
      </c>
      <c r="V86" s="587"/>
      <c r="W86" s="587"/>
      <c r="X86" s="587"/>
      <c r="Y86" s="587"/>
      <c r="Z86" s="587" t="s">
        <v>43</v>
      </c>
      <c r="AA86" s="587"/>
      <c r="AB86" s="587"/>
      <c r="AC86" s="587"/>
      <c r="AD86" s="587" t="s">
        <v>44</v>
      </c>
      <c r="AE86" s="587"/>
      <c r="AF86" s="587"/>
      <c r="AG86" s="587"/>
      <c r="AH86" s="587" t="s">
        <v>45</v>
      </c>
      <c r="AI86" s="587"/>
      <c r="AJ86" s="587"/>
      <c r="AK86" s="587"/>
      <c r="AL86" s="587" t="s">
        <v>46</v>
      </c>
      <c r="AM86" s="587"/>
      <c r="AN86" s="587"/>
      <c r="AO86" s="587"/>
      <c r="AP86" s="587"/>
      <c r="AQ86" s="587"/>
      <c r="AR86" s="587"/>
      <c r="AS86" s="587"/>
    </row>
    <row r="87" spans="1:47" ht="32.25" hidden="1" customHeight="1">
      <c r="A87" s="519"/>
      <c r="B87" s="519"/>
      <c r="C87" s="519"/>
      <c r="D87" s="519"/>
      <c r="E87" s="519"/>
      <c r="F87" s="519"/>
      <c r="G87" s="519"/>
      <c r="H87" s="519"/>
      <c r="I87" s="519"/>
      <c r="J87" s="587"/>
      <c r="K87" s="587"/>
      <c r="L87" s="587"/>
      <c r="M87" s="587"/>
      <c r="N87" s="587"/>
      <c r="O87" s="587"/>
      <c r="P87" s="586"/>
      <c r="Q87" s="586"/>
      <c r="R87" s="586"/>
      <c r="S87" s="586"/>
      <c r="T87" s="586"/>
      <c r="U87" s="587"/>
      <c r="V87" s="587"/>
      <c r="W87" s="587"/>
      <c r="X87" s="587"/>
      <c r="Y87" s="587"/>
      <c r="Z87" s="587"/>
      <c r="AA87" s="587"/>
      <c r="AB87" s="587"/>
      <c r="AC87" s="587"/>
      <c r="AD87" s="587"/>
      <c r="AE87" s="587"/>
      <c r="AF87" s="587"/>
      <c r="AG87" s="587"/>
      <c r="AH87" s="587"/>
      <c r="AI87" s="587"/>
      <c r="AJ87" s="587"/>
      <c r="AK87" s="587"/>
      <c r="AL87" s="587" t="s">
        <v>42</v>
      </c>
      <c r="AM87" s="587"/>
      <c r="AN87" s="587"/>
      <c r="AO87" s="587"/>
      <c r="AP87" s="587" t="s">
        <v>47</v>
      </c>
      <c r="AQ87" s="587"/>
      <c r="AR87" s="587"/>
      <c r="AS87" s="587"/>
    </row>
    <row r="88" spans="1:47" ht="16.149999999999999" hidden="1" customHeight="1">
      <c r="A88" s="579">
        <v>1</v>
      </c>
      <c r="B88" s="580"/>
      <c r="C88" s="580"/>
      <c r="D88" s="580"/>
      <c r="E88" s="580"/>
      <c r="F88" s="580"/>
      <c r="G88" s="580"/>
      <c r="H88" s="580"/>
      <c r="I88" s="581"/>
      <c r="J88" s="579">
        <v>2</v>
      </c>
      <c r="K88" s="580"/>
      <c r="L88" s="580"/>
      <c r="M88" s="580">
        <v>3</v>
      </c>
      <c r="N88" s="580"/>
      <c r="O88" s="580"/>
      <c r="P88" s="580">
        <v>4</v>
      </c>
      <c r="Q88" s="580"/>
      <c r="R88" s="580"/>
      <c r="S88" s="580"/>
      <c r="T88" s="580"/>
      <c r="U88" s="580">
        <v>5</v>
      </c>
      <c r="V88" s="580"/>
      <c r="W88" s="580"/>
      <c r="X88" s="580"/>
      <c r="Y88" s="581"/>
      <c r="Z88" s="579">
        <v>6</v>
      </c>
      <c r="AA88" s="580"/>
      <c r="AB88" s="580"/>
      <c r="AC88" s="581"/>
      <c r="AD88" s="579">
        <v>7</v>
      </c>
      <c r="AE88" s="580"/>
      <c r="AF88" s="580"/>
      <c r="AG88" s="581"/>
      <c r="AH88" s="579">
        <v>8</v>
      </c>
      <c r="AI88" s="580"/>
      <c r="AJ88" s="580"/>
      <c r="AK88" s="581"/>
      <c r="AL88" s="579">
        <v>9</v>
      </c>
      <c r="AM88" s="580"/>
      <c r="AN88" s="580"/>
      <c r="AO88" s="581"/>
      <c r="AP88" s="579">
        <v>10</v>
      </c>
      <c r="AQ88" s="580"/>
      <c r="AR88" s="580"/>
      <c r="AS88" s="581"/>
    </row>
    <row r="89" spans="1:47" s="2" customFormat="1" ht="16.149999999999999" hidden="1" customHeight="1">
      <c r="A89" s="582">
        <v>2017</v>
      </c>
      <c r="B89" s="583"/>
      <c r="C89" s="583"/>
      <c r="D89" s="583"/>
      <c r="E89" s="583"/>
      <c r="F89" s="583"/>
      <c r="G89" s="583"/>
      <c r="H89" s="583"/>
      <c r="I89" s="583"/>
      <c r="J89" s="583"/>
      <c r="K89" s="583"/>
      <c r="L89" s="583"/>
      <c r="M89" s="583"/>
      <c r="N89" s="583"/>
      <c r="O89" s="583"/>
      <c r="P89" s="583"/>
      <c r="Q89" s="583"/>
      <c r="R89" s="583"/>
      <c r="S89" s="583"/>
      <c r="T89" s="583"/>
      <c r="U89" s="583"/>
      <c r="V89" s="583"/>
      <c r="W89" s="583"/>
      <c r="X89" s="583"/>
      <c r="Y89" s="583"/>
      <c r="Z89" s="583"/>
      <c r="AA89" s="583"/>
      <c r="AB89" s="583"/>
      <c r="AC89" s="583"/>
      <c r="AD89" s="583"/>
      <c r="AE89" s="583"/>
      <c r="AF89" s="583"/>
      <c r="AG89" s="583"/>
      <c r="AH89" s="583"/>
      <c r="AI89" s="583"/>
      <c r="AJ89" s="583"/>
      <c r="AK89" s="583"/>
      <c r="AL89" s="583"/>
      <c r="AM89" s="583"/>
      <c r="AN89" s="583"/>
      <c r="AO89" s="583"/>
      <c r="AP89" s="583"/>
      <c r="AQ89" s="583"/>
      <c r="AR89" s="583"/>
      <c r="AS89" s="584"/>
      <c r="AT89" s="273"/>
    </row>
    <row r="90" spans="1:47" hidden="1">
      <c r="A90" s="551" t="s">
        <v>48</v>
      </c>
      <c r="B90" s="552"/>
      <c r="C90" s="552"/>
      <c r="D90" s="552"/>
      <c r="E90" s="552"/>
      <c r="F90" s="552"/>
      <c r="G90" s="552"/>
      <c r="H90" s="552"/>
      <c r="I90" s="553"/>
      <c r="J90" s="513">
        <v>100</v>
      </c>
      <c r="K90" s="513"/>
      <c r="L90" s="513"/>
      <c r="M90" s="585" t="s">
        <v>49</v>
      </c>
      <c r="N90" s="585"/>
      <c r="O90" s="585"/>
      <c r="P90" s="578">
        <f>P91+P93+P97+P98+P99+P100+P101</f>
        <v>0</v>
      </c>
      <c r="Q90" s="578"/>
      <c r="R90" s="578"/>
      <c r="S90" s="578"/>
      <c r="T90" s="578"/>
      <c r="U90" s="578">
        <f>U93</f>
        <v>0</v>
      </c>
      <c r="V90" s="578"/>
      <c r="W90" s="578"/>
      <c r="X90" s="578"/>
      <c r="Y90" s="578"/>
      <c r="Z90" s="578">
        <f>Z99</f>
        <v>0</v>
      </c>
      <c r="AA90" s="578"/>
      <c r="AB90" s="578"/>
      <c r="AC90" s="578"/>
      <c r="AD90" s="578">
        <f>AD99</f>
        <v>0</v>
      </c>
      <c r="AE90" s="578"/>
      <c r="AF90" s="578"/>
      <c r="AG90" s="578"/>
      <c r="AH90" s="501">
        <f>AH93</f>
        <v>0</v>
      </c>
      <c r="AI90" s="501"/>
      <c r="AJ90" s="501"/>
      <c r="AK90" s="501"/>
      <c r="AL90" s="501">
        <f>AL93+AL97+AL98+AL100</f>
        <v>0</v>
      </c>
      <c r="AM90" s="501"/>
      <c r="AN90" s="501"/>
      <c r="AO90" s="501"/>
      <c r="AP90" s="501">
        <f>AP93+AP100</f>
        <v>0</v>
      </c>
      <c r="AQ90" s="501"/>
      <c r="AR90" s="501"/>
      <c r="AS90" s="501"/>
      <c r="AT90" s="274"/>
      <c r="AU90" s="8"/>
    </row>
    <row r="91" spans="1:47" hidden="1">
      <c r="A91" s="569" t="s">
        <v>287</v>
      </c>
      <c r="B91" s="570"/>
      <c r="C91" s="570"/>
      <c r="D91" s="570"/>
      <c r="E91" s="570"/>
      <c r="F91" s="570"/>
      <c r="G91" s="570"/>
      <c r="H91" s="570"/>
      <c r="I91" s="571"/>
      <c r="J91" s="513">
        <v>110</v>
      </c>
      <c r="K91" s="513"/>
      <c r="L91" s="513"/>
      <c r="M91" s="513">
        <v>120</v>
      </c>
      <c r="N91" s="513"/>
      <c r="O91" s="513"/>
      <c r="P91" s="578">
        <f>AL91</f>
        <v>0</v>
      </c>
      <c r="Q91" s="578"/>
      <c r="R91" s="578"/>
      <c r="S91" s="578"/>
      <c r="T91" s="578"/>
      <c r="U91" s="578" t="s">
        <v>49</v>
      </c>
      <c r="V91" s="578"/>
      <c r="W91" s="578"/>
      <c r="X91" s="578"/>
      <c r="Y91" s="578"/>
      <c r="Z91" s="578" t="s">
        <v>49</v>
      </c>
      <c r="AA91" s="578"/>
      <c r="AB91" s="578"/>
      <c r="AC91" s="578"/>
      <c r="AD91" s="578" t="s">
        <v>49</v>
      </c>
      <c r="AE91" s="578"/>
      <c r="AF91" s="578"/>
      <c r="AG91" s="578"/>
      <c r="AH91" s="501" t="s">
        <v>49</v>
      </c>
      <c r="AI91" s="501"/>
      <c r="AJ91" s="501"/>
      <c r="AK91" s="501"/>
      <c r="AL91" s="501"/>
      <c r="AM91" s="501"/>
      <c r="AN91" s="501"/>
      <c r="AO91" s="501"/>
      <c r="AP91" s="501" t="s">
        <v>49</v>
      </c>
      <c r="AQ91" s="501"/>
      <c r="AR91" s="501"/>
      <c r="AS91" s="501"/>
      <c r="AT91" s="274"/>
      <c r="AU91" s="8"/>
    </row>
    <row r="92" spans="1:47" ht="12.75" hidden="1" customHeight="1">
      <c r="A92" s="563" t="s">
        <v>288</v>
      </c>
      <c r="B92" s="564"/>
      <c r="C92" s="564"/>
      <c r="D92" s="564"/>
      <c r="E92" s="564"/>
      <c r="F92" s="564"/>
      <c r="G92" s="564"/>
      <c r="H92" s="564"/>
      <c r="I92" s="565"/>
      <c r="J92" s="513"/>
      <c r="K92" s="513"/>
      <c r="L92" s="513"/>
      <c r="M92" s="513"/>
      <c r="N92" s="513"/>
      <c r="O92" s="513"/>
      <c r="P92" s="578"/>
      <c r="Q92" s="578"/>
      <c r="R92" s="578"/>
      <c r="S92" s="578"/>
      <c r="T92" s="578"/>
      <c r="U92" s="578"/>
      <c r="V92" s="578"/>
      <c r="W92" s="578"/>
      <c r="X92" s="578"/>
      <c r="Y92" s="578"/>
      <c r="Z92" s="578"/>
      <c r="AA92" s="578"/>
      <c r="AB92" s="578"/>
      <c r="AC92" s="578"/>
      <c r="AD92" s="578"/>
      <c r="AE92" s="578"/>
      <c r="AF92" s="578"/>
      <c r="AG92" s="578"/>
      <c r="AH92" s="501"/>
      <c r="AI92" s="501"/>
      <c r="AJ92" s="501"/>
      <c r="AK92" s="501"/>
      <c r="AL92" s="501"/>
      <c r="AM92" s="501"/>
      <c r="AN92" s="501"/>
      <c r="AO92" s="501"/>
      <c r="AP92" s="501"/>
      <c r="AQ92" s="501"/>
      <c r="AR92" s="501"/>
      <c r="AS92" s="501"/>
      <c r="AT92" s="274"/>
      <c r="AU92" s="8"/>
    </row>
    <row r="93" spans="1:47" ht="12.75" hidden="1" customHeight="1">
      <c r="A93" s="574" t="s">
        <v>289</v>
      </c>
      <c r="B93" s="575"/>
      <c r="C93" s="575"/>
      <c r="D93" s="575"/>
      <c r="E93" s="575"/>
      <c r="F93" s="575"/>
      <c r="G93" s="575"/>
      <c r="H93" s="575"/>
      <c r="I93" s="576"/>
      <c r="J93" s="513">
        <v>120</v>
      </c>
      <c r="K93" s="513"/>
      <c r="L93" s="513"/>
      <c r="M93" s="513">
        <v>130</v>
      </c>
      <c r="N93" s="513"/>
      <c r="O93" s="513"/>
      <c r="P93" s="578">
        <f>P94+P96</f>
        <v>0</v>
      </c>
      <c r="Q93" s="578"/>
      <c r="R93" s="578"/>
      <c r="S93" s="578"/>
      <c r="T93" s="578"/>
      <c r="U93" s="578">
        <f>U94+U96</f>
        <v>0</v>
      </c>
      <c r="V93" s="578"/>
      <c r="W93" s="578"/>
      <c r="X93" s="578"/>
      <c r="Y93" s="578"/>
      <c r="Z93" s="578" t="s">
        <v>49</v>
      </c>
      <c r="AA93" s="578"/>
      <c r="AB93" s="578"/>
      <c r="AC93" s="578"/>
      <c r="AD93" s="578" t="s">
        <v>49</v>
      </c>
      <c r="AE93" s="578"/>
      <c r="AF93" s="578"/>
      <c r="AG93" s="578"/>
      <c r="AH93" s="501">
        <f>AH94+AH96</f>
        <v>0</v>
      </c>
      <c r="AI93" s="501"/>
      <c r="AJ93" s="501"/>
      <c r="AK93" s="501"/>
      <c r="AL93" s="501">
        <f>AL94+AL96</f>
        <v>0</v>
      </c>
      <c r="AM93" s="501"/>
      <c r="AN93" s="501"/>
      <c r="AO93" s="501"/>
      <c r="AP93" s="501">
        <f t="shared" ref="AP93" si="0">AP94+AP96</f>
        <v>0</v>
      </c>
      <c r="AQ93" s="501"/>
      <c r="AR93" s="501"/>
      <c r="AS93" s="501"/>
      <c r="AT93" s="274"/>
      <c r="AU93" s="8"/>
    </row>
    <row r="94" spans="1:47" hidden="1">
      <c r="A94" s="569" t="s">
        <v>290</v>
      </c>
      <c r="B94" s="570"/>
      <c r="C94" s="570"/>
      <c r="D94" s="570"/>
      <c r="E94" s="570"/>
      <c r="F94" s="570"/>
      <c r="G94" s="570"/>
      <c r="H94" s="570"/>
      <c r="I94" s="571"/>
      <c r="J94" s="501"/>
      <c r="K94" s="501"/>
      <c r="L94" s="501"/>
      <c r="M94" s="513">
        <v>130</v>
      </c>
      <c r="N94" s="513"/>
      <c r="O94" s="513"/>
      <c r="P94" s="578">
        <f>U94+AH94+AL94+AP94</f>
        <v>0</v>
      </c>
      <c r="Q94" s="578"/>
      <c r="R94" s="578"/>
      <c r="S94" s="578"/>
      <c r="T94" s="578"/>
      <c r="U94" s="578"/>
      <c r="V94" s="578"/>
      <c r="W94" s="578"/>
      <c r="X94" s="578"/>
      <c r="Y94" s="578"/>
      <c r="Z94" s="578" t="s">
        <v>49</v>
      </c>
      <c r="AA94" s="578"/>
      <c r="AB94" s="578"/>
      <c r="AC94" s="578"/>
      <c r="AD94" s="578" t="s">
        <v>49</v>
      </c>
      <c r="AE94" s="578"/>
      <c r="AF94" s="578"/>
      <c r="AG94" s="578"/>
      <c r="AH94" s="578"/>
      <c r="AI94" s="578"/>
      <c r="AJ94" s="578"/>
      <c r="AK94" s="578"/>
      <c r="AL94" s="501"/>
      <c r="AM94" s="501"/>
      <c r="AN94" s="501"/>
      <c r="AO94" s="501"/>
      <c r="AP94" s="501"/>
      <c r="AQ94" s="501"/>
      <c r="AR94" s="501"/>
      <c r="AS94" s="501"/>
      <c r="AT94" s="274"/>
      <c r="AU94" s="8"/>
    </row>
    <row r="95" spans="1:47" ht="12.75" hidden="1" customHeight="1">
      <c r="A95" s="563" t="s">
        <v>291</v>
      </c>
      <c r="B95" s="564"/>
      <c r="C95" s="564"/>
      <c r="D95" s="564"/>
      <c r="E95" s="564"/>
      <c r="F95" s="564"/>
      <c r="G95" s="564"/>
      <c r="H95" s="564"/>
      <c r="I95" s="565"/>
      <c r="J95" s="501"/>
      <c r="K95" s="501"/>
      <c r="L95" s="501"/>
      <c r="M95" s="513"/>
      <c r="N95" s="513"/>
      <c r="O95" s="513"/>
      <c r="P95" s="578"/>
      <c r="Q95" s="578"/>
      <c r="R95" s="578"/>
      <c r="S95" s="578"/>
      <c r="T95" s="578"/>
      <c r="U95" s="578"/>
      <c r="V95" s="578"/>
      <c r="W95" s="578"/>
      <c r="X95" s="578"/>
      <c r="Y95" s="578"/>
      <c r="Z95" s="578"/>
      <c r="AA95" s="578"/>
      <c r="AB95" s="578"/>
      <c r="AC95" s="578"/>
      <c r="AD95" s="578"/>
      <c r="AE95" s="578"/>
      <c r="AF95" s="578"/>
      <c r="AG95" s="578"/>
      <c r="AH95" s="578"/>
      <c r="AI95" s="578"/>
      <c r="AJ95" s="578"/>
      <c r="AK95" s="578"/>
      <c r="AL95" s="501"/>
      <c r="AM95" s="501"/>
      <c r="AN95" s="501"/>
      <c r="AO95" s="501"/>
      <c r="AP95" s="501"/>
      <c r="AQ95" s="501"/>
      <c r="AR95" s="501"/>
      <c r="AS95" s="501"/>
      <c r="AT95" s="274"/>
      <c r="AU95" s="8"/>
    </row>
    <row r="96" spans="1:47" ht="12.75" hidden="1" customHeight="1">
      <c r="A96" s="574" t="s">
        <v>292</v>
      </c>
      <c r="B96" s="575"/>
      <c r="C96" s="575"/>
      <c r="D96" s="575"/>
      <c r="E96" s="575"/>
      <c r="F96" s="575"/>
      <c r="G96" s="575"/>
      <c r="H96" s="575"/>
      <c r="I96" s="576"/>
      <c r="J96" s="501"/>
      <c r="K96" s="501"/>
      <c r="L96" s="501"/>
      <c r="M96" s="513">
        <v>130</v>
      </c>
      <c r="N96" s="513"/>
      <c r="O96" s="513"/>
      <c r="P96" s="578">
        <f>U96+AH96+AL96+AP96</f>
        <v>0</v>
      </c>
      <c r="Q96" s="578"/>
      <c r="R96" s="578"/>
      <c r="S96" s="578"/>
      <c r="T96" s="578"/>
      <c r="U96" s="515"/>
      <c r="V96" s="515"/>
      <c r="W96" s="515"/>
      <c r="X96" s="515"/>
      <c r="Y96" s="515"/>
      <c r="Z96" s="578" t="s">
        <v>49</v>
      </c>
      <c r="AA96" s="578"/>
      <c r="AB96" s="578"/>
      <c r="AC96" s="578"/>
      <c r="AD96" s="578" t="s">
        <v>49</v>
      </c>
      <c r="AE96" s="578"/>
      <c r="AF96" s="578"/>
      <c r="AG96" s="578"/>
      <c r="AH96" s="578"/>
      <c r="AI96" s="578"/>
      <c r="AJ96" s="578"/>
      <c r="AK96" s="578"/>
      <c r="AL96" s="501"/>
      <c r="AM96" s="501"/>
      <c r="AN96" s="501"/>
      <c r="AO96" s="501"/>
      <c r="AP96" s="501"/>
      <c r="AQ96" s="501"/>
      <c r="AR96" s="501"/>
      <c r="AS96" s="501"/>
      <c r="AT96" s="274"/>
      <c r="AU96" s="8"/>
    </row>
    <row r="97" spans="1:47" ht="25.5" hidden="1" customHeight="1">
      <c r="A97" s="574" t="s">
        <v>293</v>
      </c>
      <c r="B97" s="575"/>
      <c r="C97" s="575"/>
      <c r="D97" s="575"/>
      <c r="E97" s="575"/>
      <c r="F97" s="575"/>
      <c r="G97" s="575"/>
      <c r="H97" s="575"/>
      <c r="I97" s="576"/>
      <c r="J97" s="513">
        <v>130</v>
      </c>
      <c r="K97" s="513"/>
      <c r="L97" s="513"/>
      <c r="M97" s="513">
        <v>140</v>
      </c>
      <c r="N97" s="513"/>
      <c r="O97" s="513"/>
      <c r="P97" s="578">
        <f>AL97</f>
        <v>0</v>
      </c>
      <c r="Q97" s="578"/>
      <c r="R97" s="578"/>
      <c r="S97" s="578"/>
      <c r="T97" s="578"/>
      <c r="U97" s="578" t="s">
        <v>49</v>
      </c>
      <c r="V97" s="578"/>
      <c r="W97" s="578"/>
      <c r="X97" s="578"/>
      <c r="Y97" s="578"/>
      <c r="Z97" s="578" t="s">
        <v>49</v>
      </c>
      <c r="AA97" s="578"/>
      <c r="AB97" s="578"/>
      <c r="AC97" s="578"/>
      <c r="AD97" s="578" t="s">
        <v>49</v>
      </c>
      <c r="AE97" s="578"/>
      <c r="AF97" s="578"/>
      <c r="AG97" s="578"/>
      <c r="AH97" s="501" t="s">
        <v>49</v>
      </c>
      <c r="AI97" s="501"/>
      <c r="AJ97" s="501"/>
      <c r="AK97" s="501"/>
      <c r="AL97" s="501"/>
      <c r="AM97" s="501"/>
      <c r="AN97" s="501"/>
      <c r="AO97" s="501"/>
      <c r="AP97" s="501" t="s">
        <v>49</v>
      </c>
      <c r="AQ97" s="501"/>
      <c r="AR97" s="501"/>
      <c r="AS97" s="501"/>
      <c r="AT97" s="274"/>
      <c r="AU97" s="8"/>
    </row>
    <row r="98" spans="1:47" ht="51" hidden="1" customHeight="1">
      <c r="A98" s="574" t="s">
        <v>294</v>
      </c>
      <c r="B98" s="575"/>
      <c r="C98" s="575"/>
      <c r="D98" s="575"/>
      <c r="E98" s="575"/>
      <c r="F98" s="575"/>
      <c r="G98" s="575"/>
      <c r="H98" s="575"/>
      <c r="I98" s="576"/>
      <c r="J98" s="513">
        <v>140</v>
      </c>
      <c r="K98" s="513"/>
      <c r="L98" s="513"/>
      <c r="M98" s="513">
        <v>150</v>
      </c>
      <c r="N98" s="513"/>
      <c r="O98" s="513"/>
      <c r="P98" s="578">
        <f>AL98</f>
        <v>0</v>
      </c>
      <c r="Q98" s="578"/>
      <c r="R98" s="578"/>
      <c r="S98" s="578"/>
      <c r="T98" s="578"/>
      <c r="U98" s="578" t="s">
        <v>49</v>
      </c>
      <c r="V98" s="578"/>
      <c r="W98" s="578"/>
      <c r="X98" s="578"/>
      <c r="Y98" s="578"/>
      <c r="Z98" s="578" t="s">
        <v>49</v>
      </c>
      <c r="AA98" s="578"/>
      <c r="AB98" s="578"/>
      <c r="AC98" s="578"/>
      <c r="AD98" s="578" t="s">
        <v>49</v>
      </c>
      <c r="AE98" s="578"/>
      <c r="AF98" s="578"/>
      <c r="AG98" s="578"/>
      <c r="AH98" s="501" t="s">
        <v>49</v>
      </c>
      <c r="AI98" s="501"/>
      <c r="AJ98" s="501"/>
      <c r="AK98" s="501"/>
      <c r="AL98" s="501"/>
      <c r="AM98" s="501"/>
      <c r="AN98" s="501"/>
      <c r="AO98" s="501"/>
      <c r="AP98" s="501" t="s">
        <v>49</v>
      </c>
      <c r="AQ98" s="501"/>
      <c r="AR98" s="501"/>
      <c r="AS98" s="501"/>
      <c r="AT98" s="274"/>
      <c r="AU98" s="8"/>
    </row>
    <row r="99" spans="1:47" hidden="1">
      <c r="A99" s="574" t="s">
        <v>295</v>
      </c>
      <c r="B99" s="575"/>
      <c r="C99" s="575"/>
      <c r="D99" s="575"/>
      <c r="E99" s="575"/>
      <c r="F99" s="575"/>
      <c r="G99" s="575"/>
      <c r="H99" s="575"/>
      <c r="I99" s="576"/>
      <c r="J99" s="513">
        <v>150</v>
      </c>
      <c r="K99" s="513"/>
      <c r="L99" s="513"/>
      <c r="M99" s="554">
        <v>180</v>
      </c>
      <c r="N99" s="555"/>
      <c r="O99" s="556"/>
      <c r="P99" s="548">
        <f>AD99+Z99</f>
        <v>0</v>
      </c>
      <c r="Q99" s="549"/>
      <c r="R99" s="549"/>
      <c r="S99" s="549"/>
      <c r="T99" s="550"/>
      <c r="U99" s="548" t="s">
        <v>49</v>
      </c>
      <c r="V99" s="549"/>
      <c r="W99" s="549"/>
      <c r="X99" s="549"/>
      <c r="Y99" s="550"/>
      <c r="Z99" s="548"/>
      <c r="AA99" s="549"/>
      <c r="AB99" s="549"/>
      <c r="AC99" s="550"/>
      <c r="AD99" s="548"/>
      <c r="AE99" s="549"/>
      <c r="AF99" s="549"/>
      <c r="AG99" s="550"/>
      <c r="AH99" s="508" t="s">
        <v>49</v>
      </c>
      <c r="AI99" s="509"/>
      <c r="AJ99" s="509"/>
      <c r="AK99" s="510"/>
      <c r="AL99" s="508" t="s">
        <v>49</v>
      </c>
      <c r="AM99" s="509"/>
      <c r="AN99" s="509"/>
      <c r="AO99" s="510"/>
      <c r="AP99" s="508" t="s">
        <v>49</v>
      </c>
      <c r="AQ99" s="509"/>
      <c r="AR99" s="509"/>
      <c r="AS99" s="510"/>
      <c r="AT99" s="274"/>
      <c r="AU99" s="8"/>
    </row>
    <row r="100" spans="1:47" hidden="1">
      <c r="A100" s="574" t="s">
        <v>296</v>
      </c>
      <c r="B100" s="575"/>
      <c r="C100" s="575"/>
      <c r="D100" s="575"/>
      <c r="E100" s="575"/>
      <c r="F100" s="575"/>
      <c r="G100" s="575"/>
      <c r="H100" s="575"/>
      <c r="I100" s="576"/>
      <c r="J100" s="513">
        <v>160</v>
      </c>
      <c r="K100" s="513"/>
      <c r="L100" s="513"/>
      <c r="M100" s="554">
        <v>180</v>
      </c>
      <c r="N100" s="555"/>
      <c r="O100" s="556"/>
      <c r="P100" s="548">
        <f>AL100+AP100</f>
        <v>0</v>
      </c>
      <c r="Q100" s="549"/>
      <c r="R100" s="549"/>
      <c r="S100" s="549"/>
      <c r="T100" s="550"/>
      <c r="U100" s="548" t="s">
        <v>49</v>
      </c>
      <c r="V100" s="549"/>
      <c r="W100" s="549"/>
      <c r="X100" s="549"/>
      <c r="Y100" s="550"/>
      <c r="Z100" s="548" t="s">
        <v>49</v>
      </c>
      <c r="AA100" s="549"/>
      <c r="AB100" s="549"/>
      <c r="AC100" s="550"/>
      <c r="AD100" s="548" t="s">
        <v>49</v>
      </c>
      <c r="AE100" s="549"/>
      <c r="AF100" s="549"/>
      <c r="AG100" s="550"/>
      <c r="AH100" s="508" t="s">
        <v>49</v>
      </c>
      <c r="AI100" s="509"/>
      <c r="AJ100" s="509"/>
      <c r="AK100" s="510"/>
      <c r="AL100" s="508"/>
      <c r="AM100" s="509"/>
      <c r="AN100" s="509"/>
      <c r="AO100" s="510"/>
      <c r="AP100" s="508"/>
      <c r="AQ100" s="509"/>
      <c r="AR100" s="509"/>
      <c r="AS100" s="510"/>
      <c r="AT100" s="274"/>
      <c r="AU100" s="8"/>
    </row>
    <row r="101" spans="1:47" hidden="1">
      <c r="A101" s="574" t="s">
        <v>297</v>
      </c>
      <c r="B101" s="575"/>
      <c r="C101" s="575"/>
      <c r="D101" s="575"/>
      <c r="E101" s="575"/>
      <c r="F101" s="575"/>
      <c r="G101" s="575"/>
      <c r="H101" s="575"/>
      <c r="I101" s="576"/>
      <c r="J101" s="513">
        <v>180</v>
      </c>
      <c r="K101" s="513"/>
      <c r="L101" s="513"/>
      <c r="M101" s="508" t="s">
        <v>49</v>
      </c>
      <c r="N101" s="509"/>
      <c r="O101" s="510"/>
      <c r="P101" s="548">
        <f>P102+P104</f>
        <v>0</v>
      </c>
      <c r="Q101" s="549"/>
      <c r="R101" s="549"/>
      <c r="S101" s="549"/>
      <c r="T101" s="550"/>
      <c r="U101" s="548" t="s">
        <v>49</v>
      </c>
      <c r="V101" s="549"/>
      <c r="W101" s="549"/>
      <c r="X101" s="549"/>
      <c r="Y101" s="550"/>
      <c r="Z101" s="548" t="s">
        <v>49</v>
      </c>
      <c r="AA101" s="549"/>
      <c r="AB101" s="549"/>
      <c r="AC101" s="550"/>
      <c r="AD101" s="548" t="s">
        <v>49</v>
      </c>
      <c r="AE101" s="549"/>
      <c r="AF101" s="549"/>
      <c r="AG101" s="550"/>
      <c r="AH101" s="508" t="s">
        <v>49</v>
      </c>
      <c r="AI101" s="509"/>
      <c r="AJ101" s="509"/>
      <c r="AK101" s="510"/>
      <c r="AL101" s="508">
        <f>AL102+AL104</f>
        <v>0</v>
      </c>
      <c r="AM101" s="509"/>
      <c r="AN101" s="509"/>
      <c r="AO101" s="510"/>
      <c r="AP101" s="508" t="s">
        <v>49</v>
      </c>
      <c r="AQ101" s="509"/>
      <c r="AR101" s="509"/>
      <c r="AS101" s="510"/>
      <c r="AT101" s="274"/>
      <c r="AU101" s="8"/>
    </row>
    <row r="102" spans="1:47" hidden="1">
      <c r="A102" s="569" t="s">
        <v>298</v>
      </c>
      <c r="B102" s="570"/>
      <c r="C102" s="570"/>
      <c r="D102" s="570"/>
      <c r="E102" s="570"/>
      <c r="F102" s="570"/>
      <c r="G102" s="570"/>
      <c r="H102" s="570"/>
      <c r="I102" s="571"/>
      <c r="J102" s="523"/>
      <c r="K102" s="524"/>
      <c r="L102" s="525"/>
      <c r="M102" s="535">
        <v>410</v>
      </c>
      <c r="N102" s="572"/>
      <c r="O102" s="536"/>
      <c r="P102" s="557">
        <f>AL102</f>
        <v>0</v>
      </c>
      <c r="Q102" s="558"/>
      <c r="R102" s="558"/>
      <c r="S102" s="558"/>
      <c r="T102" s="559"/>
      <c r="U102" s="557" t="s">
        <v>49</v>
      </c>
      <c r="V102" s="558"/>
      <c r="W102" s="558"/>
      <c r="X102" s="558"/>
      <c r="Y102" s="559"/>
      <c r="Z102" s="557" t="s">
        <v>49</v>
      </c>
      <c r="AA102" s="558"/>
      <c r="AB102" s="558"/>
      <c r="AC102" s="559"/>
      <c r="AD102" s="557" t="s">
        <v>49</v>
      </c>
      <c r="AE102" s="558"/>
      <c r="AF102" s="558"/>
      <c r="AG102" s="559"/>
      <c r="AH102" s="523" t="s">
        <v>49</v>
      </c>
      <c r="AI102" s="524"/>
      <c r="AJ102" s="524"/>
      <c r="AK102" s="525"/>
      <c r="AL102" s="523"/>
      <c r="AM102" s="524"/>
      <c r="AN102" s="524"/>
      <c r="AO102" s="525"/>
      <c r="AP102" s="523" t="s">
        <v>49</v>
      </c>
      <c r="AQ102" s="524"/>
      <c r="AR102" s="524"/>
      <c r="AS102" s="525"/>
      <c r="AT102" s="274"/>
      <c r="AU102" s="8"/>
    </row>
    <row r="103" spans="1:47" ht="12.75" hidden="1" customHeight="1">
      <c r="A103" s="563" t="s">
        <v>299</v>
      </c>
      <c r="B103" s="564"/>
      <c r="C103" s="564"/>
      <c r="D103" s="564"/>
      <c r="E103" s="564"/>
      <c r="F103" s="564"/>
      <c r="G103" s="564"/>
      <c r="H103" s="564"/>
      <c r="I103" s="565"/>
      <c r="J103" s="526"/>
      <c r="K103" s="527"/>
      <c r="L103" s="528"/>
      <c r="M103" s="537"/>
      <c r="N103" s="573"/>
      <c r="O103" s="538"/>
      <c r="P103" s="560"/>
      <c r="Q103" s="561"/>
      <c r="R103" s="561"/>
      <c r="S103" s="561"/>
      <c r="T103" s="562"/>
      <c r="U103" s="560"/>
      <c r="V103" s="561"/>
      <c r="W103" s="561"/>
      <c r="X103" s="561"/>
      <c r="Y103" s="562"/>
      <c r="Z103" s="560"/>
      <c r="AA103" s="561"/>
      <c r="AB103" s="561"/>
      <c r="AC103" s="562"/>
      <c r="AD103" s="560"/>
      <c r="AE103" s="561"/>
      <c r="AF103" s="561"/>
      <c r="AG103" s="562"/>
      <c r="AH103" s="526"/>
      <c r="AI103" s="527"/>
      <c r="AJ103" s="527"/>
      <c r="AK103" s="528"/>
      <c r="AL103" s="526"/>
      <c r="AM103" s="527"/>
      <c r="AN103" s="527"/>
      <c r="AO103" s="528"/>
      <c r="AP103" s="526"/>
      <c r="AQ103" s="527"/>
      <c r="AR103" s="527"/>
      <c r="AS103" s="528"/>
      <c r="AT103" s="274"/>
      <c r="AU103" s="8"/>
    </row>
    <row r="104" spans="1:47" hidden="1">
      <c r="A104" s="574" t="s">
        <v>300</v>
      </c>
      <c r="B104" s="575"/>
      <c r="C104" s="575"/>
      <c r="D104" s="575"/>
      <c r="E104" s="575"/>
      <c r="F104" s="575"/>
      <c r="G104" s="575"/>
      <c r="H104" s="575"/>
      <c r="I104" s="576"/>
      <c r="J104" s="508"/>
      <c r="K104" s="509"/>
      <c r="L104" s="510"/>
      <c r="M104" s="554">
        <v>440</v>
      </c>
      <c r="N104" s="555"/>
      <c r="O104" s="556"/>
      <c r="P104" s="548">
        <f>AL104</f>
        <v>0</v>
      </c>
      <c r="Q104" s="549"/>
      <c r="R104" s="549"/>
      <c r="S104" s="549"/>
      <c r="T104" s="550"/>
      <c r="U104" s="548" t="s">
        <v>49</v>
      </c>
      <c r="V104" s="549"/>
      <c r="W104" s="549"/>
      <c r="X104" s="549"/>
      <c r="Y104" s="550"/>
      <c r="Z104" s="548" t="s">
        <v>49</v>
      </c>
      <c r="AA104" s="549"/>
      <c r="AB104" s="549"/>
      <c r="AC104" s="550"/>
      <c r="AD104" s="548" t="s">
        <v>49</v>
      </c>
      <c r="AE104" s="549"/>
      <c r="AF104" s="549"/>
      <c r="AG104" s="550"/>
      <c r="AH104" s="508" t="s">
        <v>49</v>
      </c>
      <c r="AI104" s="509"/>
      <c r="AJ104" s="509"/>
      <c r="AK104" s="510"/>
      <c r="AL104" s="508"/>
      <c r="AM104" s="509"/>
      <c r="AN104" s="509"/>
      <c r="AO104" s="510"/>
      <c r="AP104" s="508" t="s">
        <v>49</v>
      </c>
      <c r="AQ104" s="509"/>
      <c r="AR104" s="509"/>
      <c r="AS104" s="510"/>
      <c r="AT104" s="274"/>
      <c r="AU104" s="8"/>
    </row>
    <row r="105" spans="1:47" hidden="1">
      <c r="A105" s="551" t="s">
        <v>50</v>
      </c>
      <c r="B105" s="552"/>
      <c r="C105" s="552"/>
      <c r="D105" s="552"/>
      <c r="E105" s="552"/>
      <c r="F105" s="552"/>
      <c r="G105" s="552"/>
      <c r="H105" s="552"/>
      <c r="I105" s="553"/>
      <c r="J105" s="554">
        <v>200</v>
      </c>
      <c r="K105" s="555"/>
      <c r="L105" s="556"/>
      <c r="M105" s="508" t="s">
        <v>49</v>
      </c>
      <c r="N105" s="509"/>
      <c r="O105" s="510"/>
      <c r="P105" s="548">
        <f>SUM(U105:AS105)</f>
        <v>0</v>
      </c>
      <c r="Q105" s="549"/>
      <c r="R105" s="549"/>
      <c r="S105" s="549"/>
      <c r="T105" s="550"/>
      <c r="U105" s="548">
        <f>U106+U115+U120+U123+U128</f>
        <v>0</v>
      </c>
      <c r="V105" s="549"/>
      <c r="W105" s="549"/>
      <c r="X105" s="549"/>
      <c r="Y105" s="550"/>
      <c r="Z105" s="548">
        <f>Z106+Z115+Z120+Z123+Z128</f>
        <v>0</v>
      </c>
      <c r="AA105" s="549"/>
      <c r="AB105" s="549"/>
      <c r="AC105" s="550"/>
      <c r="AD105" s="548">
        <f>AD106+AD115+AD120+AD123+AD128</f>
        <v>0</v>
      </c>
      <c r="AE105" s="549"/>
      <c r="AF105" s="549"/>
      <c r="AG105" s="550"/>
      <c r="AH105" s="548">
        <f>AH106+AH115+AH120+AH123+AH128</f>
        <v>0</v>
      </c>
      <c r="AI105" s="549"/>
      <c r="AJ105" s="549"/>
      <c r="AK105" s="550"/>
      <c r="AL105" s="548">
        <f>AL106+AL115+AL120+AL123+AL128</f>
        <v>0</v>
      </c>
      <c r="AM105" s="549"/>
      <c r="AN105" s="549"/>
      <c r="AO105" s="550"/>
      <c r="AP105" s="548">
        <f>AP106+AP115+AP120+AP123+AP128</f>
        <v>0</v>
      </c>
      <c r="AQ105" s="549"/>
      <c r="AR105" s="549"/>
      <c r="AS105" s="550"/>
      <c r="AT105" s="274"/>
      <c r="AU105" s="8"/>
    </row>
    <row r="106" spans="1:47" hidden="1">
      <c r="A106" s="569" t="s">
        <v>301</v>
      </c>
      <c r="B106" s="570"/>
      <c r="C106" s="570"/>
      <c r="D106" s="570"/>
      <c r="E106" s="570"/>
      <c r="F106" s="570"/>
      <c r="G106" s="570"/>
      <c r="H106" s="570"/>
      <c r="I106" s="571"/>
      <c r="J106" s="535">
        <v>210</v>
      </c>
      <c r="K106" s="572"/>
      <c r="L106" s="536"/>
      <c r="M106" s="535">
        <v>100</v>
      </c>
      <c r="N106" s="572"/>
      <c r="O106" s="536"/>
      <c r="P106" s="557">
        <f t="shared" ref="P106:P131" si="1">SUM(U106:AS106)</f>
        <v>0</v>
      </c>
      <c r="Q106" s="558"/>
      <c r="R106" s="558"/>
      <c r="S106" s="558"/>
      <c r="T106" s="559"/>
      <c r="U106" s="557">
        <f>U108</f>
        <v>0</v>
      </c>
      <c r="V106" s="558"/>
      <c r="W106" s="558"/>
      <c r="X106" s="558"/>
      <c r="Y106" s="559"/>
      <c r="Z106" s="557">
        <f>Z108</f>
        <v>0</v>
      </c>
      <c r="AA106" s="558"/>
      <c r="AB106" s="558"/>
      <c r="AC106" s="559"/>
      <c r="AD106" s="557">
        <f>AD108</f>
        <v>0</v>
      </c>
      <c r="AE106" s="558"/>
      <c r="AF106" s="558"/>
      <c r="AG106" s="559"/>
      <c r="AH106" s="523">
        <f>AH108</f>
        <v>0</v>
      </c>
      <c r="AI106" s="524"/>
      <c r="AJ106" s="524"/>
      <c r="AK106" s="525"/>
      <c r="AL106" s="523">
        <f>AL108</f>
        <v>0</v>
      </c>
      <c r="AM106" s="524"/>
      <c r="AN106" s="524"/>
      <c r="AO106" s="525"/>
      <c r="AP106" s="523">
        <f>AP108</f>
        <v>0</v>
      </c>
      <c r="AQ106" s="524"/>
      <c r="AR106" s="524"/>
      <c r="AS106" s="525"/>
      <c r="AT106" s="274"/>
      <c r="AU106" s="8"/>
    </row>
    <row r="107" spans="1:47" ht="12.75" hidden="1" customHeight="1">
      <c r="A107" s="563" t="s">
        <v>302</v>
      </c>
      <c r="B107" s="564"/>
      <c r="C107" s="564"/>
      <c r="D107" s="564"/>
      <c r="E107" s="564"/>
      <c r="F107" s="564"/>
      <c r="G107" s="564"/>
      <c r="H107" s="564"/>
      <c r="I107" s="565"/>
      <c r="J107" s="537"/>
      <c r="K107" s="573"/>
      <c r="L107" s="538"/>
      <c r="M107" s="537"/>
      <c r="N107" s="573"/>
      <c r="O107" s="538"/>
      <c r="P107" s="560">
        <f t="shared" si="1"/>
        <v>0</v>
      </c>
      <c r="Q107" s="561"/>
      <c r="R107" s="561"/>
      <c r="S107" s="561"/>
      <c r="T107" s="562"/>
      <c r="U107" s="560"/>
      <c r="V107" s="561"/>
      <c r="W107" s="561"/>
      <c r="X107" s="561"/>
      <c r="Y107" s="562"/>
      <c r="Z107" s="560"/>
      <c r="AA107" s="561"/>
      <c r="AB107" s="561"/>
      <c r="AC107" s="562"/>
      <c r="AD107" s="560"/>
      <c r="AE107" s="561"/>
      <c r="AF107" s="561"/>
      <c r="AG107" s="562"/>
      <c r="AH107" s="526"/>
      <c r="AI107" s="527"/>
      <c r="AJ107" s="527"/>
      <c r="AK107" s="528"/>
      <c r="AL107" s="526"/>
      <c r="AM107" s="527"/>
      <c r="AN107" s="527"/>
      <c r="AO107" s="528"/>
      <c r="AP107" s="526"/>
      <c r="AQ107" s="527"/>
      <c r="AR107" s="527"/>
      <c r="AS107" s="528"/>
      <c r="AT107" s="274"/>
      <c r="AU107" s="8"/>
    </row>
    <row r="108" spans="1:47" hidden="1">
      <c r="A108" s="569" t="s">
        <v>303</v>
      </c>
      <c r="B108" s="570"/>
      <c r="C108" s="570"/>
      <c r="D108" s="570"/>
      <c r="E108" s="570"/>
      <c r="F108" s="570"/>
      <c r="G108" s="570"/>
      <c r="H108" s="570"/>
      <c r="I108" s="571"/>
      <c r="J108" s="535">
        <v>211</v>
      </c>
      <c r="K108" s="572"/>
      <c r="L108" s="536"/>
      <c r="M108" s="535">
        <v>110</v>
      </c>
      <c r="N108" s="572"/>
      <c r="O108" s="536"/>
      <c r="P108" s="557">
        <f t="shared" si="1"/>
        <v>0</v>
      </c>
      <c r="Q108" s="558"/>
      <c r="R108" s="558"/>
      <c r="S108" s="558"/>
      <c r="T108" s="559"/>
      <c r="U108" s="557">
        <f>SUM(U110:Y114)</f>
        <v>0</v>
      </c>
      <c r="V108" s="558"/>
      <c r="W108" s="558"/>
      <c r="X108" s="558"/>
      <c r="Y108" s="559"/>
      <c r="Z108" s="557">
        <f>SUM(Z110:AC114)</f>
        <v>0</v>
      </c>
      <c r="AA108" s="558"/>
      <c r="AB108" s="558"/>
      <c r="AC108" s="559"/>
      <c r="AD108" s="557">
        <f>SUM(AD110:AG114)</f>
        <v>0</v>
      </c>
      <c r="AE108" s="558"/>
      <c r="AF108" s="558"/>
      <c r="AG108" s="559"/>
      <c r="AH108" s="523">
        <f>SUM(AH110:AK114)</f>
        <v>0</v>
      </c>
      <c r="AI108" s="524"/>
      <c r="AJ108" s="524"/>
      <c r="AK108" s="525"/>
      <c r="AL108" s="523">
        <f>SUM(AL110:AO114)</f>
        <v>0</v>
      </c>
      <c r="AM108" s="524"/>
      <c r="AN108" s="524"/>
      <c r="AO108" s="525"/>
      <c r="AP108" s="523">
        <f>SUM(AP110:AS114)</f>
        <v>0</v>
      </c>
      <c r="AQ108" s="524"/>
      <c r="AR108" s="524"/>
      <c r="AS108" s="525"/>
      <c r="AT108" s="274"/>
      <c r="AU108" s="8"/>
    </row>
    <row r="109" spans="1:47" ht="25.5" hidden="1" customHeight="1">
      <c r="A109" s="563" t="s">
        <v>304</v>
      </c>
      <c r="B109" s="564"/>
      <c r="C109" s="564"/>
      <c r="D109" s="564"/>
      <c r="E109" s="564"/>
      <c r="F109" s="564"/>
      <c r="G109" s="564"/>
      <c r="H109" s="564"/>
      <c r="I109" s="565"/>
      <c r="J109" s="537"/>
      <c r="K109" s="573"/>
      <c r="L109" s="538"/>
      <c r="M109" s="537"/>
      <c r="N109" s="573"/>
      <c r="O109" s="538"/>
      <c r="P109" s="560">
        <f t="shared" si="1"/>
        <v>0</v>
      </c>
      <c r="Q109" s="561"/>
      <c r="R109" s="561"/>
      <c r="S109" s="561"/>
      <c r="T109" s="562"/>
      <c r="U109" s="560"/>
      <c r="V109" s="561"/>
      <c r="W109" s="561"/>
      <c r="X109" s="561"/>
      <c r="Y109" s="562"/>
      <c r="Z109" s="560"/>
      <c r="AA109" s="561"/>
      <c r="AB109" s="561"/>
      <c r="AC109" s="562"/>
      <c r="AD109" s="560"/>
      <c r="AE109" s="561"/>
      <c r="AF109" s="561"/>
      <c r="AG109" s="562"/>
      <c r="AH109" s="526"/>
      <c r="AI109" s="527"/>
      <c r="AJ109" s="527"/>
      <c r="AK109" s="528"/>
      <c r="AL109" s="526"/>
      <c r="AM109" s="527"/>
      <c r="AN109" s="527"/>
      <c r="AO109" s="528"/>
      <c r="AP109" s="526"/>
      <c r="AQ109" s="527"/>
      <c r="AR109" s="527"/>
      <c r="AS109" s="528"/>
      <c r="AT109" s="274"/>
      <c r="AU109" s="8"/>
    </row>
    <row r="110" spans="1:47" hidden="1">
      <c r="A110" s="569" t="s">
        <v>305</v>
      </c>
      <c r="B110" s="570"/>
      <c r="C110" s="570"/>
      <c r="D110" s="570"/>
      <c r="E110" s="570"/>
      <c r="F110" s="570"/>
      <c r="G110" s="570"/>
      <c r="H110" s="570"/>
      <c r="I110" s="571"/>
      <c r="J110" s="523"/>
      <c r="K110" s="524"/>
      <c r="L110" s="525"/>
      <c r="M110" s="535">
        <v>111</v>
      </c>
      <c r="N110" s="572"/>
      <c r="O110" s="536"/>
      <c r="P110" s="557">
        <f t="shared" si="1"/>
        <v>0</v>
      </c>
      <c r="Q110" s="558"/>
      <c r="R110" s="558"/>
      <c r="S110" s="558"/>
      <c r="T110" s="559"/>
      <c r="U110" s="529"/>
      <c r="V110" s="530"/>
      <c r="W110" s="530"/>
      <c r="X110" s="530"/>
      <c r="Y110" s="531"/>
      <c r="Z110" s="557"/>
      <c r="AA110" s="558"/>
      <c r="AB110" s="558"/>
      <c r="AC110" s="559"/>
      <c r="AD110" s="557"/>
      <c r="AE110" s="558"/>
      <c r="AF110" s="558"/>
      <c r="AG110" s="559"/>
      <c r="AH110" s="557"/>
      <c r="AI110" s="558"/>
      <c r="AJ110" s="558"/>
      <c r="AK110" s="559"/>
      <c r="AL110" s="523"/>
      <c r="AM110" s="524"/>
      <c r="AN110" s="524"/>
      <c r="AO110" s="525"/>
      <c r="AP110" s="523"/>
      <c r="AQ110" s="524"/>
      <c r="AR110" s="524"/>
      <c r="AS110" s="525"/>
      <c r="AT110" s="274"/>
      <c r="AU110" s="8"/>
    </row>
    <row r="111" spans="1:47" ht="12.75" hidden="1" customHeight="1">
      <c r="A111" s="563" t="s">
        <v>306</v>
      </c>
      <c r="B111" s="564"/>
      <c r="C111" s="564"/>
      <c r="D111" s="564"/>
      <c r="E111" s="564"/>
      <c r="F111" s="564"/>
      <c r="G111" s="564"/>
      <c r="H111" s="564"/>
      <c r="I111" s="565"/>
      <c r="J111" s="526"/>
      <c r="K111" s="527"/>
      <c r="L111" s="528"/>
      <c r="M111" s="537"/>
      <c r="N111" s="573"/>
      <c r="O111" s="538"/>
      <c r="P111" s="560">
        <f t="shared" si="1"/>
        <v>0</v>
      </c>
      <c r="Q111" s="561"/>
      <c r="R111" s="561"/>
      <c r="S111" s="561"/>
      <c r="T111" s="562"/>
      <c r="U111" s="532"/>
      <c r="V111" s="533"/>
      <c r="W111" s="533"/>
      <c r="X111" s="533"/>
      <c r="Y111" s="534"/>
      <c r="Z111" s="560"/>
      <c r="AA111" s="561"/>
      <c r="AB111" s="561"/>
      <c r="AC111" s="562"/>
      <c r="AD111" s="560"/>
      <c r="AE111" s="561"/>
      <c r="AF111" s="561"/>
      <c r="AG111" s="562"/>
      <c r="AH111" s="560"/>
      <c r="AI111" s="561"/>
      <c r="AJ111" s="561"/>
      <c r="AK111" s="562"/>
      <c r="AL111" s="526"/>
      <c r="AM111" s="527"/>
      <c r="AN111" s="527"/>
      <c r="AO111" s="528"/>
      <c r="AP111" s="526"/>
      <c r="AQ111" s="527"/>
      <c r="AR111" s="527"/>
      <c r="AS111" s="528"/>
      <c r="AT111" s="274"/>
      <c r="AU111" s="8"/>
    </row>
    <row r="112" spans="1:47" ht="25.5" hidden="1" customHeight="1">
      <c r="A112" s="574" t="s">
        <v>307</v>
      </c>
      <c r="B112" s="575"/>
      <c r="C112" s="575"/>
      <c r="D112" s="575"/>
      <c r="E112" s="575"/>
      <c r="F112" s="575"/>
      <c r="G112" s="575"/>
      <c r="H112" s="575"/>
      <c r="I112" s="576"/>
      <c r="J112" s="508"/>
      <c r="K112" s="509"/>
      <c r="L112" s="510"/>
      <c r="M112" s="554">
        <v>112</v>
      </c>
      <c r="N112" s="555"/>
      <c r="O112" s="556"/>
      <c r="P112" s="548">
        <f t="shared" si="1"/>
        <v>0</v>
      </c>
      <c r="Q112" s="549"/>
      <c r="R112" s="549"/>
      <c r="S112" s="549"/>
      <c r="T112" s="550"/>
      <c r="U112" s="548"/>
      <c r="V112" s="549"/>
      <c r="W112" s="549"/>
      <c r="X112" s="549"/>
      <c r="Y112" s="550"/>
      <c r="Z112" s="548"/>
      <c r="AA112" s="549"/>
      <c r="AB112" s="549"/>
      <c r="AC112" s="550"/>
      <c r="AD112" s="548"/>
      <c r="AE112" s="549"/>
      <c r="AF112" s="549"/>
      <c r="AG112" s="550"/>
      <c r="AH112" s="548"/>
      <c r="AI112" s="549"/>
      <c r="AJ112" s="549"/>
      <c r="AK112" s="550"/>
      <c r="AL112" s="548"/>
      <c r="AM112" s="549"/>
      <c r="AN112" s="549"/>
      <c r="AO112" s="550"/>
      <c r="AP112" s="548"/>
      <c r="AQ112" s="549"/>
      <c r="AR112" s="549"/>
      <c r="AS112" s="550"/>
      <c r="AT112" s="274"/>
      <c r="AU112" s="8"/>
    </row>
    <row r="113" spans="1:47" ht="51" hidden="1" customHeight="1">
      <c r="A113" s="574" t="s">
        <v>308</v>
      </c>
      <c r="B113" s="575"/>
      <c r="C113" s="575"/>
      <c r="D113" s="575"/>
      <c r="E113" s="575"/>
      <c r="F113" s="575"/>
      <c r="G113" s="575"/>
      <c r="H113" s="575"/>
      <c r="I113" s="576"/>
      <c r="J113" s="508"/>
      <c r="K113" s="509"/>
      <c r="L113" s="510"/>
      <c r="M113" s="554">
        <v>113</v>
      </c>
      <c r="N113" s="555"/>
      <c r="O113" s="556"/>
      <c r="P113" s="548">
        <f t="shared" si="1"/>
        <v>0</v>
      </c>
      <c r="Q113" s="549"/>
      <c r="R113" s="549"/>
      <c r="S113" s="549"/>
      <c r="T113" s="550"/>
      <c r="U113" s="548"/>
      <c r="V113" s="549"/>
      <c r="W113" s="549"/>
      <c r="X113" s="549"/>
      <c r="Y113" s="550"/>
      <c r="Z113" s="548"/>
      <c r="AA113" s="549"/>
      <c r="AB113" s="549"/>
      <c r="AC113" s="550"/>
      <c r="AD113" s="548"/>
      <c r="AE113" s="549"/>
      <c r="AF113" s="549"/>
      <c r="AG113" s="550"/>
      <c r="AH113" s="548"/>
      <c r="AI113" s="549"/>
      <c r="AJ113" s="549"/>
      <c r="AK113" s="550"/>
      <c r="AL113" s="548"/>
      <c r="AM113" s="549"/>
      <c r="AN113" s="549"/>
      <c r="AO113" s="550"/>
      <c r="AP113" s="548"/>
      <c r="AQ113" s="549"/>
      <c r="AR113" s="549"/>
      <c r="AS113" s="550"/>
      <c r="AT113" s="274"/>
      <c r="AU113" s="8"/>
    </row>
    <row r="114" spans="1:47" ht="51" hidden="1" customHeight="1">
      <c r="A114" s="574" t="s">
        <v>309</v>
      </c>
      <c r="B114" s="575"/>
      <c r="C114" s="575"/>
      <c r="D114" s="575"/>
      <c r="E114" s="575"/>
      <c r="F114" s="575"/>
      <c r="G114" s="575"/>
      <c r="H114" s="575"/>
      <c r="I114" s="576"/>
      <c r="J114" s="508"/>
      <c r="K114" s="509"/>
      <c r="L114" s="510"/>
      <c r="M114" s="554">
        <v>119</v>
      </c>
      <c r="N114" s="555"/>
      <c r="O114" s="556"/>
      <c r="P114" s="548">
        <f t="shared" si="1"/>
        <v>0</v>
      </c>
      <c r="Q114" s="549"/>
      <c r="R114" s="549"/>
      <c r="S114" s="549"/>
      <c r="T114" s="550"/>
      <c r="U114" s="548"/>
      <c r="V114" s="549"/>
      <c r="W114" s="549"/>
      <c r="X114" s="549"/>
      <c r="Y114" s="550"/>
      <c r="Z114" s="548"/>
      <c r="AA114" s="549"/>
      <c r="AB114" s="549"/>
      <c r="AC114" s="550"/>
      <c r="AD114" s="548"/>
      <c r="AE114" s="549"/>
      <c r="AF114" s="549"/>
      <c r="AG114" s="550"/>
      <c r="AH114" s="548"/>
      <c r="AI114" s="549"/>
      <c r="AJ114" s="549"/>
      <c r="AK114" s="550"/>
      <c r="AL114" s="548"/>
      <c r="AM114" s="549"/>
      <c r="AN114" s="549"/>
      <c r="AO114" s="550"/>
      <c r="AP114" s="548"/>
      <c r="AQ114" s="549"/>
      <c r="AR114" s="549"/>
      <c r="AS114" s="550"/>
      <c r="AT114" s="274"/>
      <c r="AU114" s="8"/>
    </row>
    <row r="115" spans="1:47" ht="25.5" hidden="1" customHeight="1">
      <c r="A115" s="574" t="s">
        <v>310</v>
      </c>
      <c r="B115" s="575"/>
      <c r="C115" s="575"/>
      <c r="D115" s="575"/>
      <c r="E115" s="575"/>
      <c r="F115" s="575"/>
      <c r="G115" s="575"/>
      <c r="H115" s="575"/>
      <c r="I115" s="576"/>
      <c r="J115" s="554">
        <v>220</v>
      </c>
      <c r="K115" s="555"/>
      <c r="L115" s="556"/>
      <c r="M115" s="554">
        <v>300</v>
      </c>
      <c r="N115" s="555"/>
      <c r="O115" s="556"/>
      <c r="P115" s="548">
        <f t="shared" si="1"/>
        <v>0</v>
      </c>
      <c r="Q115" s="549"/>
      <c r="R115" s="549"/>
      <c r="S115" s="549"/>
      <c r="T115" s="550"/>
      <c r="U115" s="548">
        <f>SUM(U116:Y119)</f>
        <v>0</v>
      </c>
      <c r="V115" s="549"/>
      <c r="W115" s="549"/>
      <c r="X115" s="549"/>
      <c r="Y115" s="550"/>
      <c r="Z115" s="548">
        <f>SUM(Z116:AC119)</f>
        <v>0</v>
      </c>
      <c r="AA115" s="549"/>
      <c r="AB115" s="549"/>
      <c r="AC115" s="550"/>
      <c r="AD115" s="548">
        <f>SUM(AD116:AG119)</f>
        <v>0</v>
      </c>
      <c r="AE115" s="549"/>
      <c r="AF115" s="549"/>
      <c r="AG115" s="550"/>
      <c r="AH115" s="508">
        <f>SUM(AH116:AK119)</f>
        <v>0</v>
      </c>
      <c r="AI115" s="509"/>
      <c r="AJ115" s="509"/>
      <c r="AK115" s="510"/>
      <c r="AL115" s="508">
        <f>SUM(AL116:AO119)</f>
        <v>0</v>
      </c>
      <c r="AM115" s="509"/>
      <c r="AN115" s="509"/>
      <c r="AO115" s="510"/>
      <c r="AP115" s="508">
        <f>SUM(AP116:AS119)</f>
        <v>0</v>
      </c>
      <c r="AQ115" s="509"/>
      <c r="AR115" s="509"/>
      <c r="AS115" s="510"/>
      <c r="AT115" s="274"/>
      <c r="AU115" s="8"/>
    </row>
    <row r="116" spans="1:47" hidden="1">
      <c r="A116" s="569" t="s">
        <v>311</v>
      </c>
      <c r="B116" s="570"/>
      <c r="C116" s="570"/>
      <c r="D116" s="570"/>
      <c r="E116" s="570"/>
      <c r="F116" s="570"/>
      <c r="G116" s="570"/>
      <c r="H116" s="570"/>
      <c r="I116" s="571"/>
      <c r="J116" s="523"/>
      <c r="K116" s="524"/>
      <c r="L116" s="525"/>
      <c r="M116" s="535">
        <v>321</v>
      </c>
      <c r="N116" s="572"/>
      <c r="O116" s="536"/>
      <c r="P116" s="557">
        <f t="shared" si="1"/>
        <v>0</v>
      </c>
      <c r="Q116" s="558"/>
      <c r="R116" s="558"/>
      <c r="S116" s="558"/>
      <c r="T116" s="559"/>
      <c r="U116" s="529"/>
      <c r="V116" s="530"/>
      <c r="W116" s="530"/>
      <c r="X116" s="530"/>
      <c r="Y116" s="531"/>
      <c r="Z116" s="557"/>
      <c r="AA116" s="558"/>
      <c r="AB116" s="558"/>
      <c r="AC116" s="559"/>
      <c r="AD116" s="557"/>
      <c r="AE116" s="558"/>
      <c r="AF116" s="558"/>
      <c r="AG116" s="559"/>
      <c r="AH116" s="557"/>
      <c r="AI116" s="558"/>
      <c r="AJ116" s="558"/>
      <c r="AK116" s="559"/>
      <c r="AL116" s="523"/>
      <c r="AM116" s="524"/>
      <c r="AN116" s="524"/>
      <c r="AO116" s="525"/>
      <c r="AP116" s="523"/>
      <c r="AQ116" s="524"/>
      <c r="AR116" s="524"/>
      <c r="AS116" s="525"/>
      <c r="AT116" s="274"/>
      <c r="AU116" s="8"/>
    </row>
    <row r="117" spans="1:47" ht="38.25" hidden="1" customHeight="1">
      <c r="A117" s="563" t="s">
        <v>312</v>
      </c>
      <c r="B117" s="564"/>
      <c r="C117" s="564"/>
      <c r="D117" s="564"/>
      <c r="E117" s="564"/>
      <c r="F117" s="564"/>
      <c r="G117" s="564"/>
      <c r="H117" s="564"/>
      <c r="I117" s="565"/>
      <c r="J117" s="526"/>
      <c r="K117" s="527"/>
      <c r="L117" s="528"/>
      <c r="M117" s="537"/>
      <c r="N117" s="573"/>
      <c r="O117" s="538"/>
      <c r="P117" s="560">
        <f t="shared" si="1"/>
        <v>0</v>
      </c>
      <c r="Q117" s="561"/>
      <c r="R117" s="561"/>
      <c r="S117" s="561"/>
      <c r="T117" s="562"/>
      <c r="U117" s="532"/>
      <c r="V117" s="533"/>
      <c r="W117" s="533"/>
      <c r="X117" s="533"/>
      <c r="Y117" s="534"/>
      <c r="Z117" s="560"/>
      <c r="AA117" s="561"/>
      <c r="AB117" s="561"/>
      <c r="AC117" s="562"/>
      <c r="AD117" s="560"/>
      <c r="AE117" s="561"/>
      <c r="AF117" s="561"/>
      <c r="AG117" s="562"/>
      <c r="AH117" s="560"/>
      <c r="AI117" s="561"/>
      <c r="AJ117" s="561"/>
      <c r="AK117" s="562"/>
      <c r="AL117" s="526"/>
      <c r="AM117" s="527"/>
      <c r="AN117" s="527"/>
      <c r="AO117" s="528"/>
      <c r="AP117" s="526"/>
      <c r="AQ117" s="527"/>
      <c r="AR117" s="527"/>
      <c r="AS117" s="528"/>
      <c r="AT117" s="274"/>
      <c r="AU117" s="8"/>
    </row>
    <row r="118" spans="1:47" hidden="1">
      <c r="A118" s="574" t="s">
        <v>313</v>
      </c>
      <c r="B118" s="575"/>
      <c r="C118" s="575"/>
      <c r="D118" s="575"/>
      <c r="E118" s="575"/>
      <c r="F118" s="575"/>
      <c r="G118" s="575"/>
      <c r="H118" s="575"/>
      <c r="I118" s="576"/>
      <c r="J118" s="508"/>
      <c r="K118" s="509"/>
      <c r="L118" s="510"/>
      <c r="M118" s="554">
        <v>340</v>
      </c>
      <c r="N118" s="555"/>
      <c r="O118" s="556"/>
      <c r="P118" s="548">
        <f t="shared" si="1"/>
        <v>0</v>
      </c>
      <c r="Q118" s="549"/>
      <c r="R118" s="549"/>
      <c r="S118" s="549"/>
      <c r="T118" s="550"/>
      <c r="U118" s="577"/>
      <c r="V118" s="567"/>
      <c r="W118" s="567"/>
      <c r="X118" s="567"/>
      <c r="Y118" s="568"/>
      <c r="Z118" s="548"/>
      <c r="AA118" s="549"/>
      <c r="AB118" s="549"/>
      <c r="AC118" s="550"/>
      <c r="AD118" s="548"/>
      <c r="AE118" s="549"/>
      <c r="AF118" s="549"/>
      <c r="AG118" s="550"/>
      <c r="AH118" s="548"/>
      <c r="AI118" s="549"/>
      <c r="AJ118" s="549"/>
      <c r="AK118" s="550"/>
      <c r="AL118" s="508"/>
      <c r="AM118" s="509"/>
      <c r="AN118" s="509"/>
      <c r="AO118" s="510"/>
      <c r="AP118" s="508"/>
      <c r="AQ118" s="509"/>
      <c r="AR118" s="509"/>
      <c r="AS118" s="510"/>
      <c r="AT118" s="274"/>
      <c r="AU118" s="8"/>
    </row>
    <row r="119" spans="1:47" hidden="1">
      <c r="A119" s="574" t="s">
        <v>314</v>
      </c>
      <c r="B119" s="575"/>
      <c r="C119" s="575"/>
      <c r="D119" s="575"/>
      <c r="E119" s="575"/>
      <c r="F119" s="575"/>
      <c r="G119" s="575"/>
      <c r="H119" s="575"/>
      <c r="I119" s="576"/>
      <c r="J119" s="508"/>
      <c r="K119" s="509"/>
      <c r="L119" s="510"/>
      <c r="M119" s="554">
        <v>350</v>
      </c>
      <c r="N119" s="555"/>
      <c r="O119" s="556"/>
      <c r="P119" s="548">
        <f t="shared" si="1"/>
        <v>0</v>
      </c>
      <c r="Q119" s="549"/>
      <c r="R119" s="549"/>
      <c r="S119" s="549"/>
      <c r="T119" s="550"/>
      <c r="U119" s="577"/>
      <c r="V119" s="567"/>
      <c r="W119" s="567"/>
      <c r="X119" s="567"/>
      <c r="Y119" s="568"/>
      <c r="Z119" s="548"/>
      <c r="AA119" s="549"/>
      <c r="AB119" s="549"/>
      <c r="AC119" s="550"/>
      <c r="AD119" s="548"/>
      <c r="AE119" s="549"/>
      <c r="AF119" s="549"/>
      <c r="AG119" s="550"/>
      <c r="AH119" s="548"/>
      <c r="AI119" s="549"/>
      <c r="AJ119" s="549"/>
      <c r="AK119" s="550"/>
      <c r="AL119" s="508"/>
      <c r="AM119" s="509"/>
      <c r="AN119" s="509"/>
      <c r="AO119" s="510"/>
      <c r="AP119" s="508"/>
      <c r="AQ119" s="509"/>
      <c r="AR119" s="509"/>
      <c r="AS119" s="510"/>
      <c r="AT119" s="274"/>
      <c r="AU119" s="8"/>
    </row>
    <row r="120" spans="1:47" hidden="1">
      <c r="A120" s="574" t="s">
        <v>315</v>
      </c>
      <c r="B120" s="575"/>
      <c r="C120" s="575"/>
      <c r="D120" s="575"/>
      <c r="E120" s="575"/>
      <c r="F120" s="575"/>
      <c r="G120" s="575"/>
      <c r="H120" s="575"/>
      <c r="I120" s="576"/>
      <c r="J120" s="508"/>
      <c r="K120" s="509"/>
      <c r="L120" s="510"/>
      <c r="M120" s="554">
        <v>830</v>
      </c>
      <c r="N120" s="555"/>
      <c r="O120" s="556"/>
      <c r="P120" s="548">
        <f t="shared" si="1"/>
        <v>0</v>
      </c>
      <c r="Q120" s="549"/>
      <c r="R120" s="549"/>
      <c r="S120" s="549"/>
      <c r="T120" s="550"/>
      <c r="U120" s="548">
        <f>U121</f>
        <v>0</v>
      </c>
      <c r="V120" s="549"/>
      <c r="W120" s="549"/>
      <c r="X120" s="549"/>
      <c r="Y120" s="550"/>
      <c r="Z120" s="548">
        <f>Z121</f>
        <v>0</v>
      </c>
      <c r="AA120" s="549"/>
      <c r="AB120" s="549"/>
      <c r="AC120" s="550"/>
      <c r="AD120" s="548">
        <f>AD121</f>
        <v>0</v>
      </c>
      <c r="AE120" s="549"/>
      <c r="AF120" s="549"/>
      <c r="AG120" s="550"/>
      <c r="AH120" s="548">
        <f>AH121</f>
        <v>0</v>
      </c>
      <c r="AI120" s="549"/>
      <c r="AJ120" s="549"/>
      <c r="AK120" s="550"/>
      <c r="AL120" s="548">
        <f>AL121</f>
        <v>0</v>
      </c>
      <c r="AM120" s="549"/>
      <c r="AN120" s="549"/>
      <c r="AO120" s="550"/>
      <c r="AP120" s="548">
        <f>AP121</f>
        <v>0</v>
      </c>
      <c r="AQ120" s="549"/>
      <c r="AR120" s="549"/>
      <c r="AS120" s="550"/>
      <c r="AT120" s="274"/>
      <c r="AU120" s="8"/>
    </row>
    <row r="121" spans="1:47" hidden="1">
      <c r="A121" s="569" t="s">
        <v>316</v>
      </c>
      <c r="B121" s="570"/>
      <c r="C121" s="570"/>
      <c r="D121" s="570"/>
      <c r="E121" s="570"/>
      <c r="F121" s="570"/>
      <c r="G121" s="570"/>
      <c r="H121" s="570"/>
      <c r="I121" s="571"/>
      <c r="J121" s="523"/>
      <c r="K121" s="524"/>
      <c r="L121" s="525"/>
      <c r="M121" s="535">
        <v>831</v>
      </c>
      <c r="N121" s="572"/>
      <c r="O121" s="536"/>
      <c r="P121" s="557">
        <f t="shared" si="1"/>
        <v>0</v>
      </c>
      <c r="Q121" s="558"/>
      <c r="R121" s="558"/>
      <c r="S121" s="558"/>
      <c r="T121" s="559"/>
      <c r="U121" s="529"/>
      <c r="V121" s="530"/>
      <c r="W121" s="530"/>
      <c r="X121" s="530"/>
      <c r="Y121" s="531"/>
      <c r="Z121" s="557"/>
      <c r="AA121" s="558"/>
      <c r="AB121" s="558"/>
      <c r="AC121" s="559"/>
      <c r="AD121" s="557"/>
      <c r="AE121" s="558"/>
      <c r="AF121" s="558"/>
      <c r="AG121" s="559"/>
      <c r="AH121" s="557"/>
      <c r="AI121" s="558"/>
      <c r="AJ121" s="558"/>
      <c r="AK121" s="559"/>
      <c r="AL121" s="523"/>
      <c r="AM121" s="524"/>
      <c r="AN121" s="524"/>
      <c r="AO121" s="525"/>
      <c r="AP121" s="523"/>
      <c r="AQ121" s="524"/>
      <c r="AR121" s="524"/>
      <c r="AS121" s="525"/>
      <c r="AT121" s="274"/>
      <c r="AU121" s="8"/>
    </row>
    <row r="122" spans="1:47" ht="114" hidden="1" customHeight="1">
      <c r="A122" s="563" t="s">
        <v>317</v>
      </c>
      <c r="B122" s="564"/>
      <c r="C122" s="564"/>
      <c r="D122" s="564"/>
      <c r="E122" s="564"/>
      <c r="F122" s="564"/>
      <c r="G122" s="564"/>
      <c r="H122" s="564"/>
      <c r="I122" s="565"/>
      <c r="J122" s="526"/>
      <c r="K122" s="527"/>
      <c r="L122" s="528"/>
      <c r="M122" s="537"/>
      <c r="N122" s="573"/>
      <c r="O122" s="538"/>
      <c r="P122" s="560">
        <f t="shared" si="1"/>
        <v>0</v>
      </c>
      <c r="Q122" s="561"/>
      <c r="R122" s="561"/>
      <c r="S122" s="561"/>
      <c r="T122" s="562"/>
      <c r="U122" s="532"/>
      <c r="V122" s="533"/>
      <c r="W122" s="533"/>
      <c r="X122" s="533"/>
      <c r="Y122" s="534"/>
      <c r="Z122" s="560"/>
      <c r="AA122" s="561"/>
      <c r="AB122" s="561"/>
      <c r="AC122" s="562"/>
      <c r="AD122" s="560"/>
      <c r="AE122" s="561"/>
      <c r="AF122" s="561"/>
      <c r="AG122" s="562"/>
      <c r="AH122" s="560"/>
      <c r="AI122" s="561"/>
      <c r="AJ122" s="561"/>
      <c r="AK122" s="562"/>
      <c r="AL122" s="526"/>
      <c r="AM122" s="527"/>
      <c r="AN122" s="527"/>
      <c r="AO122" s="528"/>
      <c r="AP122" s="526"/>
      <c r="AQ122" s="527"/>
      <c r="AR122" s="527"/>
      <c r="AS122" s="528"/>
      <c r="AT122" s="274"/>
      <c r="AU122" s="8"/>
    </row>
    <row r="123" spans="1:47" ht="27" hidden="1" customHeight="1">
      <c r="A123" s="574" t="s">
        <v>318</v>
      </c>
      <c r="B123" s="575"/>
      <c r="C123" s="575"/>
      <c r="D123" s="575"/>
      <c r="E123" s="575"/>
      <c r="F123" s="575"/>
      <c r="G123" s="575"/>
      <c r="H123" s="575"/>
      <c r="I123" s="576"/>
      <c r="J123" s="554">
        <v>230</v>
      </c>
      <c r="K123" s="555"/>
      <c r="L123" s="556"/>
      <c r="M123" s="554">
        <v>850</v>
      </c>
      <c r="N123" s="555"/>
      <c r="O123" s="556"/>
      <c r="P123" s="548">
        <f t="shared" si="1"/>
        <v>0</v>
      </c>
      <c r="Q123" s="549"/>
      <c r="R123" s="549"/>
      <c r="S123" s="549"/>
      <c r="T123" s="550"/>
      <c r="U123" s="548">
        <f>SUM(U124:Y127)</f>
        <v>0</v>
      </c>
      <c r="V123" s="549"/>
      <c r="W123" s="549"/>
      <c r="X123" s="549"/>
      <c r="Y123" s="550"/>
      <c r="Z123" s="548">
        <f>SUM(Z124:AC127)</f>
        <v>0</v>
      </c>
      <c r="AA123" s="549"/>
      <c r="AB123" s="549"/>
      <c r="AC123" s="550"/>
      <c r="AD123" s="548">
        <f>SUM(AD124:AG127)</f>
        <v>0</v>
      </c>
      <c r="AE123" s="549"/>
      <c r="AF123" s="549"/>
      <c r="AG123" s="550"/>
      <c r="AH123" s="508">
        <f>SUM(AH124:AK127)</f>
        <v>0</v>
      </c>
      <c r="AI123" s="509"/>
      <c r="AJ123" s="509"/>
      <c r="AK123" s="510"/>
      <c r="AL123" s="508">
        <f>SUM(AL124:AO127)</f>
        <v>0</v>
      </c>
      <c r="AM123" s="509"/>
      <c r="AN123" s="509"/>
      <c r="AO123" s="510"/>
      <c r="AP123" s="508">
        <f>SUM(AP124:AS127)</f>
        <v>0</v>
      </c>
      <c r="AQ123" s="509"/>
      <c r="AR123" s="509"/>
      <c r="AS123" s="510"/>
      <c r="AT123" s="274"/>
      <c r="AU123" s="8"/>
    </row>
    <row r="124" spans="1:47" hidden="1">
      <c r="A124" s="569" t="s">
        <v>316</v>
      </c>
      <c r="B124" s="570"/>
      <c r="C124" s="570"/>
      <c r="D124" s="570"/>
      <c r="E124" s="570"/>
      <c r="F124" s="570"/>
      <c r="G124" s="570"/>
      <c r="H124" s="570"/>
      <c r="I124" s="571"/>
      <c r="J124" s="523"/>
      <c r="K124" s="524"/>
      <c r="L124" s="525"/>
      <c r="M124" s="535">
        <v>851</v>
      </c>
      <c r="N124" s="572"/>
      <c r="O124" s="536"/>
      <c r="P124" s="557">
        <f t="shared" si="1"/>
        <v>0</v>
      </c>
      <c r="Q124" s="558"/>
      <c r="R124" s="558"/>
      <c r="S124" s="558"/>
      <c r="T124" s="559"/>
      <c r="U124" s="529"/>
      <c r="V124" s="530"/>
      <c r="W124" s="530"/>
      <c r="X124" s="530"/>
      <c r="Y124" s="531"/>
      <c r="Z124" s="557"/>
      <c r="AA124" s="558"/>
      <c r="AB124" s="558"/>
      <c r="AC124" s="559"/>
      <c r="AD124" s="557"/>
      <c r="AE124" s="558"/>
      <c r="AF124" s="558"/>
      <c r="AG124" s="559"/>
      <c r="AH124" s="557"/>
      <c r="AI124" s="558"/>
      <c r="AJ124" s="558"/>
      <c r="AK124" s="559"/>
      <c r="AL124" s="523"/>
      <c r="AM124" s="524"/>
      <c r="AN124" s="524"/>
      <c r="AO124" s="525"/>
      <c r="AP124" s="523"/>
      <c r="AQ124" s="524"/>
      <c r="AR124" s="524"/>
      <c r="AS124" s="525"/>
      <c r="AT124" s="274"/>
      <c r="AU124" s="8"/>
    </row>
    <row r="125" spans="1:47" ht="25.5" hidden="1" customHeight="1">
      <c r="A125" s="563" t="s">
        <v>319</v>
      </c>
      <c r="B125" s="564"/>
      <c r="C125" s="564"/>
      <c r="D125" s="564"/>
      <c r="E125" s="564"/>
      <c r="F125" s="564"/>
      <c r="G125" s="564"/>
      <c r="H125" s="564"/>
      <c r="I125" s="565"/>
      <c r="J125" s="526"/>
      <c r="K125" s="527"/>
      <c r="L125" s="528"/>
      <c r="M125" s="537"/>
      <c r="N125" s="573"/>
      <c r="O125" s="538"/>
      <c r="P125" s="560">
        <f t="shared" si="1"/>
        <v>0</v>
      </c>
      <c r="Q125" s="561"/>
      <c r="R125" s="561"/>
      <c r="S125" s="561"/>
      <c r="T125" s="562"/>
      <c r="U125" s="532"/>
      <c r="V125" s="533"/>
      <c r="W125" s="533"/>
      <c r="X125" s="533"/>
      <c r="Y125" s="534"/>
      <c r="Z125" s="560"/>
      <c r="AA125" s="561"/>
      <c r="AB125" s="561"/>
      <c r="AC125" s="562"/>
      <c r="AD125" s="560"/>
      <c r="AE125" s="561"/>
      <c r="AF125" s="561"/>
      <c r="AG125" s="562"/>
      <c r="AH125" s="560"/>
      <c r="AI125" s="561"/>
      <c r="AJ125" s="561"/>
      <c r="AK125" s="562"/>
      <c r="AL125" s="526"/>
      <c r="AM125" s="527"/>
      <c r="AN125" s="527"/>
      <c r="AO125" s="528"/>
      <c r="AP125" s="526"/>
      <c r="AQ125" s="527"/>
      <c r="AR125" s="527"/>
      <c r="AS125" s="528"/>
      <c r="AT125" s="274"/>
      <c r="AU125" s="8"/>
    </row>
    <row r="126" spans="1:47" hidden="1">
      <c r="A126" s="574" t="s">
        <v>320</v>
      </c>
      <c r="B126" s="575"/>
      <c r="C126" s="575"/>
      <c r="D126" s="575"/>
      <c r="E126" s="575"/>
      <c r="F126" s="575"/>
      <c r="G126" s="575"/>
      <c r="H126" s="575"/>
      <c r="I126" s="576"/>
      <c r="J126" s="508"/>
      <c r="K126" s="509"/>
      <c r="L126" s="510"/>
      <c r="M126" s="554">
        <v>852</v>
      </c>
      <c r="N126" s="555"/>
      <c r="O126" s="556"/>
      <c r="P126" s="548">
        <f t="shared" si="1"/>
        <v>0</v>
      </c>
      <c r="Q126" s="549"/>
      <c r="R126" s="549"/>
      <c r="S126" s="549"/>
      <c r="T126" s="550"/>
      <c r="U126" s="577"/>
      <c r="V126" s="567"/>
      <c r="W126" s="567"/>
      <c r="X126" s="567"/>
      <c r="Y126" s="568"/>
      <c r="Z126" s="548"/>
      <c r="AA126" s="549"/>
      <c r="AB126" s="549"/>
      <c r="AC126" s="550"/>
      <c r="AD126" s="548"/>
      <c r="AE126" s="549"/>
      <c r="AF126" s="549"/>
      <c r="AG126" s="550"/>
      <c r="AH126" s="548"/>
      <c r="AI126" s="549"/>
      <c r="AJ126" s="549"/>
      <c r="AK126" s="550"/>
      <c r="AL126" s="508"/>
      <c r="AM126" s="509"/>
      <c r="AN126" s="509"/>
      <c r="AO126" s="510"/>
      <c r="AP126" s="508"/>
      <c r="AQ126" s="509"/>
      <c r="AR126" s="509"/>
      <c r="AS126" s="510"/>
      <c r="AT126" s="274"/>
      <c r="AU126" s="8"/>
    </row>
    <row r="127" spans="1:47" ht="12.75" hidden="1" customHeight="1">
      <c r="A127" s="574" t="s">
        <v>321</v>
      </c>
      <c r="B127" s="575"/>
      <c r="C127" s="575"/>
      <c r="D127" s="575"/>
      <c r="E127" s="575"/>
      <c r="F127" s="575"/>
      <c r="G127" s="575"/>
      <c r="H127" s="575"/>
      <c r="I127" s="576"/>
      <c r="J127" s="508"/>
      <c r="K127" s="509"/>
      <c r="L127" s="510"/>
      <c r="M127" s="554">
        <v>853</v>
      </c>
      <c r="N127" s="555"/>
      <c r="O127" s="556"/>
      <c r="P127" s="548">
        <f t="shared" si="1"/>
        <v>0</v>
      </c>
      <c r="Q127" s="549"/>
      <c r="R127" s="549"/>
      <c r="S127" s="549"/>
      <c r="T127" s="550"/>
      <c r="U127" s="577"/>
      <c r="V127" s="567"/>
      <c r="W127" s="567"/>
      <c r="X127" s="567"/>
      <c r="Y127" s="568"/>
      <c r="Z127" s="548"/>
      <c r="AA127" s="549"/>
      <c r="AB127" s="549"/>
      <c r="AC127" s="550"/>
      <c r="AD127" s="548"/>
      <c r="AE127" s="549"/>
      <c r="AF127" s="549"/>
      <c r="AG127" s="550"/>
      <c r="AH127" s="548"/>
      <c r="AI127" s="549"/>
      <c r="AJ127" s="549"/>
      <c r="AK127" s="550"/>
      <c r="AL127" s="508"/>
      <c r="AM127" s="509"/>
      <c r="AN127" s="509"/>
      <c r="AO127" s="510"/>
      <c r="AP127" s="508"/>
      <c r="AQ127" s="509"/>
      <c r="AR127" s="509"/>
      <c r="AS127" s="510"/>
      <c r="AT127" s="274"/>
      <c r="AU127" s="8"/>
    </row>
    <row r="128" spans="1:47" ht="25.5" hidden="1" customHeight="1">
      <c r="A128" s="574" t="s">
        <v>322</v>
      </c>
      <c r="B128" s="575"/>
      <c r="C128" s="575"/>
      <c r="D128" s="575"/>
      <c r="E128" s="575"/>
      <c r="F128" s="575"/>
      <c r="G128" s="575"/>
      <c r="H128" s="575"/>
      <c r="I128" s="576"/>
      <c r="J128" s="554">
        <v>260</v>
      </c>
      <c r="K128" s="555"/>
      <c r="L128" s="556"/>
      <c r="M128" s="508" t="s">
        <v>49</v>
      </c>
      <c r="N128" s="509"/>
      <c r="O128" s="510"/>
      <c r="P128" s="548">
        <f t="shared" si="1"/>
        <v>0</v>
      </c>
      <c r="Q128" s="549"/>
      <c r="R128" s="549"/>
      <c r="S128" s="549"/>
      <c r="T128" s="550"/>
      <c r="U128" s="548">
        <f>U129</f>
        <v>0</v>
      </c>
      <c r="V128" s="549"/>
      <c r="W128" s="549"/>
      <c r="X128" s="549"/>
      <c r="Y128" s="550"/>
      <c r="Z128" s="548">
        <f>Z129</f>
        <v>0</v>
      </c>
      <c r="AA128" s="549"/>
      <c r="AB128" s="549"/>
      <c r="AC128" s="550"/>
      <c r="AD128" s="548">
        <f>AD129</f>
        <v>0</v>
      </c>
      <c r="AE128" s="549"/>
      <c r="AF128" s="549"/>
      <c r="AG128" s="550"/>
      <c r="AH128" s="508">
        <f>AH129</f>
        <v>0</v>
      </c>
      <c r="AI128" s="509"/>
      <c r="AJ128" s="509"/>
      <c r="AK128" s="510"/>
      <c r="AL128" s="508">
        <f>AL129</f>
        <v>0</v>
      </c>
      <c r="AM128" s="509"/>
      <c r="AN128" s="509"/>
      <c r="AO128" s="510"/>
      <c r="AP128" s="508">
        <f>AP129</f>
        <v>0</v>
      </c>
      <c r="AQ128" s="509"/>
      <c r="AR128" s="509"/>
      <c r="AS128" s="510"/>
      <c r="AT128" s="274"/>
      <c r="AU128" s="8"/>
    </row>
    <row r="129" spans="1:47" hidden="1">
      <c r="A129" s="569" t="s">
        <v>316</v>
      </c>
      <c r="B129" s="570"/>
      <c r="C129" s="570"/>
      <c r="D129" s="570"/>
      <c r="E129" s="570"/>
      <c r="F129" s="570"/>
      <c r="G129" s="570"/>
      <c r="H129" s="570"/>
      <c r="I129" s="571"/>
      <c r="J129" s="523"/>
      <c r="K129" s="524"/>
      <c r="L129" s="525"/>
      <c r="M129" s="535">
        <v>244</v>
      </c>
      <c r="N129" s="572"/>
      <c r="O129" s="536"/>
      <c r="P129" s="557">
        <f t="shared" si="1"/>
        <v>0</v>
      </c>
      <c r="Q129" s="558"/>
      <c r="R129" s="558"/>
      <c r="S129" s="558"/>
      <c r="T129" s="559"/>
      <c r="U129" s="529"/>
      <c r="V129" s="530"/>
      <c r="W129" s="530"/>
      <c r="X129" s="530"/>
      <c r="Y129" s="531"/>
      <c r="Z129" s="557"/>
      <c r="AA129" s="558"/>
      <c r="AB129" s="558"/>
      <c r="AC129" s="559"/>
      <c r="AD129" s="557"/>
      <c r="AE129" s="558"/>
      <c r="AF129" s="558"/>
      <c r="AG129" s="559"/>
      <c r="AH129" s="557"/>
      <c r="AI129" s="558"/>
      <c r="AJ129" s="558"/>
      <c r="AK129" s="559"/>
      <c r="AL129" s="523"/>
      <c r="AM129" s="524"/>
      <c r="AN129" s="524"/>
      <c r="AO129" s="525"/>
      <c r="AP129" s="523"/>
      <c r="AQ129" s="524"/>
      <c r="AR129" s="524"/>
      <c r="AS129" s="525"/>
      <c r="AT129" s="274"/>
      <c r="AU129" s="8"/>
    </row>
    <row r="130" spans="1:47" ht="38.25" hidden="1" customHeight="1">
      <c r="A130" s="563" t="s">
        <v>323</v>
      </c>
      <c r="B130" s="564"/>
      <c r="C130" s="564"/>
      <c r="D130" s="564"/>
      <c r="E130" s="564"/>
      <c r="F130" s="564"/>
      <c r="G130" s="564"/>
      <c r="H130" s="564"/>
      <c r="I130" s="565"/>
      <c r="J130" s="526"/>
      <c r="K130" s="527"/>
      <c r="L130" s="528"/>
      <c r="M130" s="537"/>
      <c r="N130" s="573"/>
      <c r="O130" s="538"/>
      <c r="P130" s="560">
        <f t="shared" si="1"/>
        <v>0</v>
      </c>
      <c r="Q130" s="561"/>
      <c r="R130" s="561"/>
      <c r="S130" s="561"/>
      <c r="T130" s="562"/>
      <c r="U130" s="532"/>
      <c r="V130" s="533"/>
      <c r="W130" s="533"/>
      <c r="X130" s="533"/>
      <c r="Y130" s="534"/>
      <c r="Z130" s="560"/>
      <c r="AA130" s="561"/>
      <c r="AB130" s="561"/>
      <c r="AC130" s="562"/>
      <c r="AD130" s="560"/>
      <c r="AE130" s="561"/>
      <c r="AF130" s="561"/>
      <c r="AG130" s="562"/>
      <c r="AH130" s="560"/>
      <c r="AI130" s="561"/>
      <c r="AJ130" s="561"/>
      <c r="AK130" s="562"/>
      <c r="AL130" s="526"/>
      <c r="AM130" s="527"/>
      <c r="AN130" s="527"/>
      <c r="AO130" s="528"/>
      <c r="AP130" s="526"/>
      <c r="AQ130" s="527"/>
      <c r="AR130" s="527"/>
      <c r="AS130" s="528"/>
      <c r="AT130" s="274"/>
      <c r="AU130" s="8"/>
    </row>
    <row r="131" spans="1:47" s="10" customFormat="1" hidden="1">
      <c r="A131" s="551" t="s">
        <v>51</v>
      </c>
      <c r="B131" s="552"/>
      <c r="C131" s="552"/>
      <c r="D131" s="552"/>
      <c r="E131" s="552"/>
      <c r="F131" s="552"/>
      <c r="G131" s="552"/>
      <c r="H131" s="552"/>
      <c r="I131" s="553"/>
      <c r="J131" s="554">
        <v>500</v>
      </c>
      <c r="K131" s="555"/>
      <c r="L131" s="556"/>
      <c r="M131" s="508" t="s">
        <v>49</v>
      </c>
      <c r="N131" s="509"/>
      <c r="O131" s="510"/>
      <c r="P131" s="548">
        <f t="shared" si="1"/>
        <v>0</v>
      </c>
      <c r="Q131" s="549"/>
      <c r="R131" s="549"/>
      <c r="S131" s="549"/>
      <c r="T131" s="550"/>
      <c r="U131" s="591"/>
      <c r="V131" s="592"/>
      <c r="W131" s="592"/>
      <c r="X131" s="592"/>
      <c r="Y131" s="593"/>
      <c r="Z131" s="548"/>
      <c r="AA131" s="549"/>
      <c r="AB131" s="549"/>
      <c r="AC131" s="550"/>
      <c r="AD131" s="548"/>
      <c r="AE131" s="549"/>
      <c r="AF131" s="549"/>
      <c r="AG131" s="550"/>
      <c r="AH131" s="548"/>
      <c r="AI131" s="549"/>
      <c r="AJ131" s="549"/>
      <c r="AK131" s="550"/>
      <c r="AL131" s="588"/>
      <c r="AM131" s="589"/>
      <c r="AN131" s="589"/>
      <c r="AO131" s="590"/>
      <c r="AP131" s="588"/>
      <c r="AQ131" s="589"/>
      <c r="AR131" s="589"/>
      <c r="AS131" s="590"/>
      <c r="AT131" s="275"/>
      <c r="AU131" s="9"/>
    </row>
    <row r="132" spans="1:47" hidden="1">
      <c r="A132" s="551" t="s">
        <v>52</v>
      </c>
      <c r="B132" s="552"/>
      <c r="C132" s="552"/>
      <c r="D132" s="552"/>
      <c r="E132" s="552"/>
      <c r="F132" s="552"/>
      <c r="G132" s="552"/>
      <c r="H132" s="552"/>
      <c r="I132" s="553"/>
      <c r="J132" s="554">
        <v>600</v>
      </c>
      <c r="K132" s="555"/>
      <c r="L132" s="556"/>
      <c r="M132" s="508" t="s">
        <v>49</v>
      </c>
      <c r="N132" s="509"/>
      <c r="O132" s="510"/>
      <c r="P132" s="548">
        <f>SUM(U132:AS132)</f>
        <v>0</v>
      </c>
      <c r="Q132" s="549"/>
      <c r="R132" s="549"/>
      <c r="S132" s="549"/>
      <c r="T132" s="550"/>
      <c r="U132" s="548">
        <f>U131+U90-U105</f>
        <v>0</v>
      </c>
      <c r="V132" s="549"/>
      <c r="W132" s="549"/>
      <c r="X132" s="549"/>
      <c r="Y132" s="550"/>
      <c r="Z132" s="548">
        <f>Z131+Z90-Z105</f>
        <v>0</v>
      </c>
      <c r="AA132" s="549"/>
      <c r="AB132" s="549"/>
      <c r="AC132" s="550"/>
      <c r="AD132" s="548">
        <f>AD131+AD90-AD105</f>
        <v>0</v>
      </c>
      <c r="AE132" s="549"/>
      <c r="AF132" s="549"/>
      <c r="AG132" s="550"/>
      <c r="AH132" s="508">
        <f>AH131+AH90-AH105</f>
        <v>0</v>
      </c>
      <c r="AI132" s="509"/>
      <c r="AJ132" s="509"/>
      <c r="AK132" s="510"/>
      <c r="AL132" s="508">
        <f>AL131+AL90-AL105</f>
        <v>0</v>
      </c>
      <c r="AM132" s="509"/>
      <c r="AN132" s="509"/>
      <c r="AO132" s="510"/>
      <c r="AP132" s="508">
        <f>AP131+AP90-AP105</f>
        <v>0</v>
      </c>
      <c r="AQ132" s="509"/>
      <c r="AR132" s="509"/>
      <c r="AS132" s="510"/>
      <c r="AT132" s="274"/>
      <c r="AU132" s="8"/>
    </row>
    <row r="133" spans="1:47" ht="12.75" hidden="1" customHeight="1">
      <c r="A133" s="519" t="s">
        <v>23</v>
      </c>
      <c r="B133" s="519"/>
      <c r="C133" s="519"/>
      <c r="D133" s="519"/>
      <c r="E133" s="519"/>
      <c r="F133" s="519"/>
      <c r="G133" s="519"/>
      <c r="H133" s="519"/>
      <c r="I133" s="519"/>
      <c r="J133" s="587" t="s">
        <v>40</v>
      </c>
      <c r="K133" s="587"/>
      <c r="L133" s="587"/>
      <c r="M133" s="587" t="s">
        <v>41</v>
      </c>
      <c r="N133" s="587"/>
      <c r="O133" s="587"/>
      <c r="P133" s="586" t="s">
        <v>79</v>
      </c>
      <c r="Q133" s="586"/>
      <c r="R133" s="586"/>
      <c r="S133" s="586"/>
      <c r="T133" s="586"/>
      <c r="U133" s="586"/>
      <c r="V133" s="586"/>
      <c r="W133" s="586"/>
      <c r="X133" s="586"/>
      <c r="Y133" s="586"/>
      <c r="Z133" s="586"/>
      <c r="AA133" s="586"/>
      <c r="AB133" s="586"/>
      <c r="AC133" s="586"/>
      <c r="AD133" s="586"/>
      <c r="AE133" s="586"/>
      <c r="AF133" s="586"/>
      <c r="AG133" s="586"/>
      <c r="AH133" s="586"/>
      <c r="AI133" s="586"/>
      <c r="AJ133" s="586"/>
      <c r="AK133" s="586"/>
      <c r="AL133" s="586"/>
      <c r="AM133" s="586"/>
      <c r="AN133" s="586"/>
      <c r="AO133" s="586"/>
      <c r="AP133" s="586"/>
      <c r="AQ133" s="586"/>
      <c r="AR133" s="586"/>
      <c r="AS133" s="586"/>
    </row>
    <row r="134" spans="1:47" ht="12.75" hidden="1" customHeight="1">
      <c r="A134" s="519"/>
      <c r="B134" s="519"/>
      <c r="C134" s="519"/>
      <c r="D134" s="519"/>
      <c r="E134" s="519"/>
      <c r="F134" s="519"/>
      <c r="G134" s="519"/>
      <c r="H134" s="519"/>
      <c r="I134" s="519"/>
      <c r="J134" s="587"/>
      <c r="K134" s="587"/>
      <c r="L134" s="587"/>
      <c r="M134" s="587"/>
      <c r="N134" s="587"/>
      <c r="O134" s="587"/>
      <c r="P134" s="586" t="s">
        <v>42</v>
      </c>
      <c r="Q134" s="586"/>
      <c r="R134" s="586"/>
      <c r="S134" s="586"/>
      <c r="T134" s="586"/>
      <c r="U134" s="586" t="s">
        <v>28</v>
      </c>
      <c r="V134" s="586"/>
      <c r="W134" s="586"/>
      <c r="X134" s="586"/>
      <c r="Y134" s="586"/>
      <c r="Z134" s="586"/>
      <c r="AA134" s="586"/>
      <c r="AB134" s="586"/>
      <c r="AC134" s="586"/>
      <c r="AD134" s="586"/>
      <c r="AE134" s="586"/>
      <c r="AF134" s="586"/>
      <c r="AG134" s="586"/>
      <c r="AH134" s="586"/>
      <c r="AI134" s="586"/>
      <c r="AJ134" s="586"/>
      <c r="AK134" s="586"/>
      <c r="AL134" s="586"/>
      <c r="AM134" s="586"/>
      <c r="AN134" s="586"/>
      <c r="AO134" s="586"/>
      <c r="AP134" s="586"/>
      <c r="AQ134" s="586"/>
      <c r="AR134" s="586"/>
      <c r="AS134" s="586"/>
    </row>
    <row r="135" spans="1:47" ht="79.5" hidden="1" customHeight="1">
      <c r="A135" s="519"/>
      <c r="B135" s="519"/>
      <c r="C135" s="519"/>
      <c r="D135" s="519"/>
      <c r="E135" s="519"/>
      <c r="F135" s="519"/>
      <c r="G135" s="519"/>
      <c r="H135" s="519"/>
      <c r="I135" s="519"/>
      <c r="J135" s="587"/>
      <c r="K135" s="587"/>
      <c r="L135" s="587"/>
      <c r="M135" s="587"/>
      <c r="N135" s="587"/>
      <c r="O135" s="587"/>
      <c r="P135" s="586"/>
      <c r="Q135" s="586"/>
      <c r="R135" s="586"/>
      <c r="S135" s="586"/>
      <c r="T135" s="586"/>
      <c r="U135" s="587" t="s">
        <v>325</v>
      </c>
      <c r="V135" s="587"/>
      <c r="W135" s="587"/>
      <c r="X135" s="587"/>
      <c r="Y135" s="587"/>
      <c r="Z135" s="587" t="s">
        <v>43</v>
      </c>
      <c r="AA135" s="587"/>
      <c r="AB135" s="587"/>
      <c r="AC135" s="587"/>
      <c r="AD135" s="587" t="s">
        <v>44</v>
      </c>
      <c r="AE135" s="587"/>
      <c r="AF135" s="587"/>
      <c r="AG135" s="587"/>
      <c r="AH135" s="587" t="s">
        <v>45</v>
      </c>
      <c r="AI135" s="587"/>
      <c r="AJ135" s="587"/>
      <c r="AK135" s="587"/>
      <c r="AL135" s="587" t="s">
        <v>46</v>
      </c>
      <c r="AM135" s="587"/>
      <c r="AN135" s="587"/>
      <c r="AO135" s="587"/>
      <c r="AP135" s="587"/>
      <c r="AQ135" s="587"/>
      <c r="AR135" s="587"/>
      <c r="AS135" s="587"/>
    </row>
    <row r="136" spans="1:47" ht="32.25" hidden="1" customHeight="1">
      <c r="A136" s="519"/>
      <c r="B136" s="519"/>
      <c r="C136" s="519"/>
      <c r="D136" s="519"/>
      <c r="E136" s="519"/>
      <c r="F136" s="519"/>
      <c r="G136" s="519"/>
      <c r="H136" s="519"/>
      <c r="I136" s="519"/>
      <c r="J136" s="587"/>
      <c r="K136" s="587"/>
      <c r="L136" s="587"/>
      <c r="M136" s="587"/>
      <c r="N136" s="587"/>
      <c r="O136" s="587"/>
      <c r="P136" s="586"/>
      <c r="Q136" s="586"/>
      <c r="R136" s="586"/>
      <c r="S136" s="586"/>
      <c r="T136" s="586"/>
      <c r="U136" s="587"/>
      <c r="V136" s="587"/>
      <c r="W136" s="587"/>
      <c r="X136" s="587"/>
      <c r="Y136" s="587"/>
      <c r="Z136" s="587"/>
      <c r="AA136" s="587"/>
      <c r="AB136" s="587"/>
      <c r="AC136" s="587"/>
      <c r="AD136" s="587"/>
      <c r="AE136" s="587"/>
      <c r="AF136" s="587"/>
      <c r="AG136" s="587"/>
      <c r="AH136" s="587"/>
      <c r="AI136" s="587"/>
      <c r="AJ136" s="587"/>
      <c r="AK136" s="587"/>
      <c r="AL136" s="587" t="s">
        <v>42</v>
      </c>
      <c r="AM136" s="587"/>
      <c r="AN136" s="587"/>
      <c r="AO136" s="587"/>
      <c r="AP136" s="587" t="s">
        <v>47</v>
      </c>
      <c r="AQ136" s="587"/>
      <c r="AR136" s="587"/>
      <c r="AS136" s="587"/>
    </row>
    <row r="137" spans="1:47" ht="16.149999999999999" hidden="1" customHeight="1">
      <c r="A137" s="579">
        <v>1</v>
      </c>
      <c r="B137" s="580"/>
      <c r="C137" s="580"/>
      <c r="D137" s="580"/>
      <c r="E137" s="580"/>
      <c r="F137" s="580"/>
      <c r="G137" s="580"/>
      <c r="H137" s="580"/>
      <c r="I137" s="581"/>
      <c r="J137" s="579">
        <v>2</v>
      </c>
      <c r="K137" s="580"/>
      <c r="L137" s="580"/>
      <c r="M137" s="580">
        <v>3</v>
      </c>
      <c r="N137" s="580"/>
      <c r="O137" s="580"/>
      <c r="P137" s="580">
        <v>4</v>
      </c>
      <c r="Q137" s="580"/>
      <c r="R137" s="580"/>
      <c r="S137" s="580"/>
      <c r="T137" s="580"/>
      <c r="U137" s="580">
        <v>5</v>
      </c>
      <c r="V137" s="580"/>
      <c r="W137" s="580"/>
      <c r="X137" s="580"/>
      <c r="Y137" s="581"/>
      <c r="Z137" s="579">
        <v>6</v>
      </c>
      <c r="AA137" s="580"/>
      <c r="AB137" s="580"/>
      <c r="AC137" s="581"/>
      <c r="AD137" s="579">
        <v>7</v>
      </c>
      <c r="AE137" s="580"/>
      <c r="AF137" s="580"/>
      <c r="AG137" s="581"/>
      <c r="AH137" s="579">
        <v>8</v>
      </c>
      <c r="AI137" s="580"/>
      <c r="AJ137" s="580"/>
      <c r="AK137" s="581"/>
      <c r="AL137" s="579">
        <v>9</v>
      </c>
      <c r="AM137" s="580"/>
      <c r="AN137" s="580"/>
      <c r="AO137" s="581"/>
      <c r="AP137" s="579">
        <v>10</v>
      </c>
      <c r="AQ137" s="580"/>
      <c r="AR137" s="580"/>
      <c r="AS137" s="581"/>
    </row>
    <row r="138" spans="1:47" s="2" customFormat="1" ht="16.149999999999999" hidden="1" customHeight="1">
      <c r="A138" s="582">
        <v>2018</v>
      </c>
      <c r="B138" s="583"/>
      <c r="C138" s="583"/>
      <c r="D138" s="583"/>
      <c r="E138" s="583"/>
      <c r="F138" s="583"/>
      <c r="G138" s="583"/>
      <c r="H138" s="583"/>
      <c r="I138" s="583"/>
      <c r="J138" s="583"/>
      <c r="K138" s="583"/>
      <c r="L138" s="583"/>
      <c r="M138" s="583"/>
      <c r="N138" s="583"/>
      <c r="O138" s="583"/>
      <c r="P138" s="583"/>
      <c r="Q138" s="583"/>
      <c r="R138" s="583"/>
      <c r="S138" s="583"/>
      <c r="T138" s="583"/>
      <c r="U138" s="583"/>
      <c r="V138" s="583"/>
      <c r="W138" s="583"/>
      <c r="X138" s="583"/>
      <c r="Y138" s="583"/>
      <c r="Z138" s="583"/>
      <c r="AA138" s="583"/>
      <c r="AB138" s="583"/>
      <c r="AC138" s="583"/>
      <c r="AD138" s="583"/>
      <c r="AE138" s="583"/>
      <c r="AF138" s="583"/>
      <c r="AG138" s="583"/>
      <c r="AH138" s="583"/>
      <c r="AI138" s="583"/>
      <c r="AJ138" s="583"/>
      <c r="AK138" s="583"/>
      <c r="AL138" s="583"/>
      <c r="AM138" s="583"/>
      <c r="AN138" s="583"/>
      <c r="AO138" s="583"/>
      <c r="AP138" s="583"/>
      <c r="AQ138" s="583"/>
      <c r="AR138" s="583"/>
      <c r="AS138" s="584"/>
      <c r="AT138" s="273"/>
    </row>
    <row r="139" spans="1:47" hidden="1">
      <c r="A139" s="551" t="s">
        <v>48</v>
      </c>
      <c r="B139" s="552"/>
      <c r="C139" s="552"/>
      <c r="D139" s="552"/>
      <c r="E139" s="552"/>
      <c r="F139" s="552"/>
      <c r="G139" s="552"/>
      <c r="H139" s="552"/>
      <c r="I139" s="553"/>
      <c r="J139" s="513">
        <v>100</v>
      </c>
      <c r="K139" s="513"/>
      <c r="L139" s="513"/>
      <c r="M139" s="585" t="s">
        <v>49</v>
      </c>
      <c r="N139" s="585"/>
      <c r="O139" s="585"/>
      <c r="P139" s="578">
        <f>P140+P142+P146+P147+P148+P149+P150</f>
        <v>0</v>
      </c>
      <c r="Q139" s="578"/>
      <c r="R139" s="578"/>
      <c r="S139" s="578"/>
      <c r="T139" s="578"/>
      <c r="U139" s="578">
        <f>U142</f>
        <v>0</v>
      </c>
      <c r="V139" s="578"/>
      <c r="W139" s="578"/>
      <c r="X139" s="578"/>
      <c r="Y139" s="578"/>
      <c r="Z139" s="578">
        <f>Z148</f>
        <v>0</v>
      </c>
      <c r="AA139" s="578"/>
      <c r="AB139" s="578"/>
      <c r="AC139" s="578"/>
      <c r="AD139" s="578">
        <f>AD148</f>
        <v>0</v>
      </c>
      <c r="AE139" s="578"/>
      <c r="AF139" s="578"/>
      <c r="AG139" s="578"/>
      <c r="AH139" s="501">
        <f>AH142</f>
        <v>0</v>
      </c>
      <c r="AI139" s="501"/>
      <c r="AJ139" s="501"/>
      <c r="AK139" s="501"/>
      <c r="AL139" s="501">
        <f>AL142+AL146+AL147+AL149</f>
        <v>0</v>
      </c>
      <c r="AM139" s="501"/>
      <c r="AN139" s="501"/>
      <c r="AO139" s="501"/>
      <c r="AP139" s="501">
        <f>AP142+AP149</f>
        <v>0</v>
      </c>
      <c r="AQ139" s="501"/>
      <c r="AR139" s="501"/>
      <c r="AS139" s="501"/>
      <c r="AT139" s="274"/>
      <c r="AU139" s="8"/>
    </row>
    <row r="140" spans="1:47" hidden="1">
      <c r="A140" s="569" t="s">
        <v>287</v>
      </c>
      <c r="B140" s="570"/>
      <c r="C140" s="570"/>
      <c r="D140" s="570"/>
      <c r="E140" s="570"/>
      <c r="F140" s="570"/>
      <c r="G140" s="570"/>
      <c r="H140" s="570"/>
      <c r="I140" s="571"/>
      <c r="J140" s="513">
        <v>110</v>
      </c>
      <c r="K140" s="513"/>
      <c r="L140" s="513"/>
      <c r="M140" s="513">
        <v>120</v>
      </c>
      <c r="N140" s="513"/>
      <c r="O140" s="513"/>
      <c r="P140" s="578">
        <f>AL140</f>
        <v>0</v>
      </c>
      <c r="Q140" s="578"/>
      <c r="R140" s="578"/>
      <c r="S140" s="578"/>
      <c r="T140" s="578"/>
      <c r="U140" s="578" t="s">
        <v>49</v>
      </c>
      <c r="V140" s="578"/>
      <c r="W140" s="578"/>
      <c r="X140" s="578"/>
      <c r="Y140" s="578"/>
      <c r="Z140" s="578" t="s">
        <v>49</v>
      </c>
      <c r="AA140" s="578"/>
      <c r="AB140" s="578"/>
      <c r="AC140" s="578"/>
      <c r="AD140" s="578" t="s">
        <v>49</v>
      </c>
      <c r="AE140" s="578"/>
      <c r="AF140" s="578"/>
      <c r="AG140" s="578"/>
      <c r="AH140" s="501" t="s">
        <v>49</v>
      </c>
      <c r="AI140" s="501"/>
      <c r="AJ140" s="501"/>
      <c r="AK140" s="501"/>
      <c r="AL140" s="501"/>
      <c r="AM140" s="501"/>
      <c r="AN140" s="501"/>
      <c r="AO140" s="501"/>
      <c r="AP140" s="501" t="s">
        <v>49</v>
      </c>
      <c r="AQ140" s="501"/>
      <c r="AR140" s="501"/>
      <c r="AS140" s="501"/>
      <c r="AT140" s="274"/>
      <c r="AU140" s="8"/>
    </row>
    <row r="141" spans="1:47" ht="12.75" hidden="1" customHeight="1">
      <c r="A141" s="563" t="s">
        <v>288</v>
      </c>
      <c r="B141" s="564"/>
      <c r="C141" s="564"/>
      <c r="D141" s="564"/>
      <c r="E141" s="564"/>
      <c r="F141" s="564"/>
      <c r="G141" s="564"/>
      <c r="H141" s="564"/>
      <c r="I141" s="565"/>
      <c r="J141" s="513"/>
      <c r="K141" s="513"/>
      <c r="L141" s="513"/>
      <c r="M141" s="513"/>
      <c r="N141" s="513"/>
      <c r="O141" s="513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01"/>
      <c r="AI141" s="501"/>
      <c r="AJ141" s="501"/>
      <c r="AK141" s="501"/>
      <c r="AL141" s="501"/>
      <c r="AM141" s="501"/>
      <c r="AN141" s="501"/>
      <c r="AO141" s="501"/>
      <c r="AP141" s="501"/>
      <c r="AQ141" s="501"/>
      <c r="AR141" s="501"/>
      <c r="AS141" s="501"/>
      <c r="AT141" s="274"/>
      <c r="AU141" s="8"/>
    </row>
    <row r="142" spans="1:47" ht="12.75" hidden="1" customHeight="1">
      <c r="A142" s="574" t="s">
        <v>289</v>
      </c>
      <c r="B142" s="575"/>
      <c r="C142" s="575"/>
      <c r="D142" s="575"/>
      <c r="E142" s="575"/>
      <c r="F142" s="575"/>
      <c r="G142" s="575"/>
      <c r="H142" s="575"/>
      <c r="I142" s="576"/>
      <c r="J142" s="513">
        <v>120</v>
      </c>
      <c r="K142" s="513"/>
      <c r="L142" s="513"/>
      <c r="M142" s="513">
        <v>130</v>
      </c>
      <c r="N142" s="513"/>
      <c r="O142" s="513"/>
      <c r="P142" s="578">
        <f>P143+P145</f>
        <v>0</v>
      </c>
      <c r="Q142" s="578"/>
      <c r="R142" s="578"/>
      <c r="S142" s="578"/>
      <c r="T142" s="578"/>
      <c r="U142" s="578">
        <f>U143+U145</f>
        <v>0</v>
      </c>
      <c r="V142" s="578"/>
      <c r="W142" s="578"/>
      <c r="X142" s="578"/>
      <c r="Y142" s="578"/>
      <c r="Z142" s="578" t="s">
        <v>49</v>
      </c>
      <c r="AA142" s="578"/>
      <c r="AB142" s="578"/>
      <c r="AC142" s="578"/>
      <c r="AD142" s="578" t="s">
        <v>49</v>
      </c>
      <c r="AE142" s="578"/>
      <c r="AF142" s="578"/>
      <c r="AG142" s="578"/>
      <c r="AH142" s="501">
        <f>AH143+AH145</f>
        <v>0</v>
      </c>
      <c r="AI142" s="501"/>
      <c r="AJ142" s="501"/>
      <c r="AK142" s="501"/>
      <c r="AL142" s="501">
        <f>AL143+AL145</f>
        <v>0</v>
      </c>
      <c r="AM142" s="501"/>
      <c r="AN142" s="501"/>
      <c r="AO142" s="501"/>
      <c r="AP142" s="501">
        <f t="shared" ref="AP142" si="2">AP143+AP145</f>
        <v>0</v>
      </c>
      <c r="AQ142" s="501"/>
      <c r="AR142" s="501"/>
      <c r="AS142" s="501"/>
      <c r="AT142" s="274"/>
      <c r="AU142" s="8"/>
    </row>
    <row r="143" spans="1:47" hidden="1">
      <c r="A143" s="569" t="s">
        <v>290</v>
      </c>
      <c r="B143" s="570"/>
      <c r="C143" s="570"/>
      <c r="D143" s="570"/>
      <c r="E143" s="570"/>
      <c r="F143" s="570"/>
      <c r="G143" s="570"/>
      <c r="H143" s="570"/>
      <c r="I143" s="571"/>
      <c r="J143" s="501"/>
      <c r="K143" s="501"/>
      <c r="L143" s="501"/>
      <c r="M143" s="513">
        <v>130</v>
      </c>
      <c r="N143" s="513"/>
      <c r="O143" s="513"/>
      <c r="P143" s="578">
        <f>U143+AH143+AL143+AP143</f>
        <v>0</v>
      </c>
      <c r="Q143" s="578"/>
      <c r="R143" s="578"/>
      <c r="S143" s="578"/>
      <c r="T143" s="578"/>
      <c r="U143" s="578"/>
      <c r="V143" s="578"/>
      <c r="W143" s="578"/>
      <c r="X143" s="578"/>
      <c r="Y143" s="578"/>
      <c r="Z143" s="578" t="s">
        <v>49</v>
      </c>
      <c r="AA143" s="578"/>
      <c r="AB143" s="578"/>
      <c r="AC143" s="578"/>
      <c r="AD143" s="578" t="s">
        <v>49</v>
      </c>
      <c r="AE143" s="578"/>
      <c r="AF143" s="578"/>
      <c r="AG143" s="578"/>
      <c r="AH143" s="578"/>
      <c r="AI143" s="578"/>
      <c r="AJ143" s="578"/>
      <c r="AK143" s="578"/>
      <c r="AL143" s="501"/>
      <c r="AM143" s="501"/>
      <c r="AN143" s="501"/>
      <c r="AO143" s="501"/>
      <c r="AP143" s="501"/>
      <c r="AQ143" s="501"/>
      <c r="AR143" s="501"/>
      <c r="AS143" s="501"/>
      <c r="AT143" s="274"/>
      <c r="AU143" s="8"/>
    </row>
    <row r="144" spans="1:47" ht="12.75" hidden="1" customHeight="1">
      <c r="A144" s="563" t="s">
        <v>291</v>
      </c>
      <c r="B144" s="564"/>
      <c r="C144" s="564"/>
      <c r="D144" s="564"/>
      <c r="E144" s="564"/>
      <c r="F144" s="564"/>
      <c r="G144" s="564"/>
      <c r="H144" s="564"/>
      <c r="I144" s="565"/>
      <c r="J144" s="501"/>
      <c r="K144" s="501"/>
      <c r="L144" s="501"/>
      <c r="M144" s="513"/>
      <c r="N144" s="513"/>
      <c r="O144" s="513"/>
      <c r="P144" s="578"/>
      <c r="Q144" s="578"/>
      <c r="R144" s="578"/>
      <c r="S144" s="578"/>
      <c r="T144" s="578"/>
      <c r="U144" s="578"/>
      <c r="V144" s="578"/>
      <c r="W144" s="578"/>
      <c r="X144" s="578"/>
      <c r="Y144" s="578"/>
      <c r="Z144" s="578"/>
      <c r="AA144" s="578"/>
      <c r="AB144" s="578"/>
      <c r="AC144" s="578"/>
      <c r="AD144" s="578"/>
      <c r="AE144" s="578"/>
      <c r="AF144" s="578"/>
      <c r="AG144" s="578"/>
      <c r="AH144" s="578"/>
      <c r="AI144" s="578"/>
      <c r="AJ144" s="578"/>
      <c r="AK144" s="578"/>
      <c r="AL144" s="501"/>
      <c r="AM144" s="501"/>
      <c r="AN144" s="501"/>
      <c r="AO144" s="501"/>
      <c r="AP144" s="501"/>
      <c r="AQ144" s="501"/>
      <c r="AR144" s="501"/>
      <c r="AS144" s="501"/>
      <c r="AT144" s="274"/>
      <c r="AU144" s="8"/>
    </row>
    <row r="145" spans="1:47" ht="12.75" hidden="1" customHeight="1">
      <c r="A145" s="574" t="s">
        <v>292</v>
      </c>
      <c r="B145" s="575"/>
      <c r="C145" s="575"/>
      <c r="D145" s="575"/>
      <c r="E145" s="575"/>
      <c r="F145" s="575"/>
      <c r="G145" s="575"/>
      <c r="H145" s="575"/>
      <c r="I145" s="576"/>
      <c r="J145" s="501"/>
      <c r="K145" s="501"/>
      <c r="L145" s="501"/>
      <c r="M145" s="513">
        <v>130</v>
      </c>
      <c r="N145" s="513"/>
      <c r="O145" s="513"/>
      <c r="P145" s="578">
        <f>U145+AH145+AL145+AP145</f>
        <v>0</v>
      </c>
      <c r="Q145" s="578"/>
      <c r="R145" s="578"/>
      <c r="S145" s="578"/>
      <c r="T145" s="578"/>
      <c r="U145" s="515"/>
      <c r="V145" s="515"/>
      <c r="W145" s="515"/>
      <c r="X145" s="515"/>
      <c r="Y145" s="515"/>
      <c r="Z145" s="578" t="s">
        <v>49</v>
      </c>
      <c r="AA145" s="578"/>
      <c r="AB145" s="578"/>
      <c r="AC145" s="578"/>
      <c r="AD145" s="578" t="s">
        <v>49</v>
      </c>
      <c r="AE145" s="578"/>
      <c r="AF145" s="578"/>
      <c r="AG145" s="578"/>
      <c r="AH145" s="578"/>
      <c r="AI145" s="578"/>
      <c r="AJ145" s="578"/>
      <c r="AK145" s="578"/>
      <c r="AL145" s="501"/>
      <c r="AM145" s="501"/>
      <c r="AN145" s="501"/>
      <c r="AO145" s="501"/>
      <c r="AP145" s="501"/>
      <c r="AQ145" s="501"/>
      <c r="AR145" s="501"/>
      <c r="AS145" s="501"/>
      <c r="AT145" s="274"/>
      <c r="AU145" s="8"/>
    </row>
    <row r="146" spans="1:47" ht="25.5" hidden="1" customHeight="1">
      <c r="A146" s="574" t="s">
        <v>293</v>
      </c>
      <c r="B146" s="575"/>
      <c r="C146" s="575"/>
      <c r="D146" s="575"/>
      <c r="E146" s="575"/>
      <c r="F146" s="575"/>
      <c r="G146" s="575"/>
      <c r="H146" s="575"/>
      <c r="I146" s="576"/>
      <c r="J146" s="513">
        <v>130</v>
      </c>
      <c r="K146" s="513"/>
      <c r="L146" s="513"/>
      <c r="M146" s="513">
        <v>140</v>
      </c>
      <c r="N146" s="513"/>
      <c r="O146" s="513"/>
      <c r="P146" s="578">
        <f>AL146</f>
        <v>0</v>
      </c>
      <c r="Q146" s="578"/>
      <c r="R146" s="578"/>
      <c r="S146" s="578"/>
      <c r="T146" s="578"/>
      <c r="U146" s="578" t="s">
        <v>49</v>
      </c>
      <c r="V146" s="578"/>
      <c r="W146" s="578"/>
      <c r="X146" s="578"/>
      <c r="Y146" s="578"/>
      <c r="Z146" s="578" t="s">
        <v>49</v>
      </c>
      <c r="AA146" s="578"/>
      <c r="AB146" s="578"/>
      <c r="AC146" s="578"/>
      <c r="AD146" s="578" t="s">
        <v>49</v>
      </c>
      <c r="AE146" s="578"/>
      <c r="AF146" s="578"/>
      <c r="AG146" s="578"/>
      <c r="AH146" s="501" t="s">
        <v>49</v>
      </c>
      <c r="AI146" s="501"/>
      <c r="AJ146" s="501"/>
      <c r="AK146" s="501"/>
      <c r="AL146" s="501"/>
      <c r="AM146" s="501"/>
      <c r="AN146" s="501"/>
      <c r="AO146" s="501"/>
      <c r="AP146" s="501" t="s">
        <v>49</v>
      </c>
      <c r="AQ146" s="501"/>
      <c r="AR146" s="501"/>
      <c r="AS146" s="501"/>
      <c r="AT146" s="274"/>
      <c r="AU146" s="8"/>
    </row>
    <row r="147" spans="1:47" ht="51" hidden="1" customHeight="1">
      <c r="A147" s="574" t="s">
        <v>294</v>
      </c>
      <c r="B147" s="575"/>
      <c r="C147" s="575"/>
      <c r="D147" s="575"/>
      <c r="E147" s="575"/>
      <c r="F147" s="575"/>
      <c r="G147" s="575"/>
      <c r="H147" s="575"/>
      <c r="I147" s="576"/>
      <c r="J147" s="513">
        <v>140</v>
      </c>
      <c r="K147" s="513"/>
      <c r="L147" s="513"/>
      <c r="M147" s="513">
        <v>150</v>
      </c>
      <c r="N147" s="513"/>
      <c r="O147" s="513"/>
      <c r="P147" s="578">
        <f>AL147</f>
        <v>0</v>
      </c>
      <c r="Q147" s="578"/>
      <c r="R147" s="578"/>
      <c r="S147" s="578"/>
      <c r="T147" s="578"/>
      <c r="U147" s="578" t="s">
        <v>49</v>
      </c>
      <c r="V147" s="578"/>
      <c r="W147" s="578"/>
      <c r="X147" s="578"/>
      <c r="Y147" s="578"/>
      <c r="Z147" s="578" t="s">
        <v>49</v>
      </c>
      <c r="AA147" s="578"/>
      <c r="AB147" s="578"/>
      <c r="AC147" s="578"/>
      <c r="AD147" s="578" t="s">
        <v>49</v>
      </c>
      <c r="AE147" s="578"/>
      <c r="AF147" s="578"/>
      <c r="AG147" s="578"/>
      <c r="AH147" s="501" t="s">
        <v>49</v>
      </c>
      <c r="AI147" s="501"/>
      <c r="AJ147" s="501"/>
      <c r="AK147" s="501"/>
      <c r="AL147" s="501"/>
      <c r="AM147" s="501"/>
      <c r="AN147" s="501"/>
      <c r="AO147" s="501"/>
      <c r="AP147" s="501" t="s">
        <v>49</v>
      </c>
      <c r="AQ147" s="501"/>
      <c r="AR147" s="501"/>
      <c r="AS147" s="501"/>
      <c r="AT147" s="274"/>
      <c r="AU147" s="8"/>
    </row>
    <row r="148" spans="1:47" hidden="1">
      <c r="A148" s="574" t="s">
        <v>295</v>
      </c>
      <c r="B148" s="575"/>
      <c r="C148" s="575"/>
      <c r="D148" s="575"/>
      <c r="E148" s="575"/>
      <c r="F148" s="575"/>
      <c r="G148" s="575"/>
      <c r="H148" s="575"/>
      <c r="I148" s="576"/>
      <c r="J148" s="513">
        <v>150</v>
      </c>
      <c r="K148" s="513"/>
      <c r="L148" s="513"/>
      <c r="M148" s="554">
        <v>180</v>
      </c>
      <c r="N148" s="555"/>
      <c r="O148" s="556"/>
      <c r="P148" s="548">
        <f>AD148+Z148</f>
        <v>0</v>
      </c>
      <c r="Q148" s="549"/>
      <c r="R148" s="549"/>
      <c r="S148" s="549"/>
      <c r="T148" s="550"/>
      <c r="U148" s="548" t="s">
        <v>49</v>
      </c>
      <c r="V148" s="549"/>
      <c r="W148" s="549"/>
      <c r="X148" s="549"/>
      <c r="Y148" s="550"/>
      <c r="Z148" s="548"/>
      <c r="AA148" s="549"/>
      <c r="AB148" s="549"/>
      <c r="AC148" s="550"/>
      <c r="AD148" s="548"/>
      <c r="AE148" s="549"/>
      <c r="AF148" s="549"/>
      <c r="AG148" s="550"/>
      <c r="AH148" s="508" t="s">
        <v>49</v>
      </c>
      <c r="AI148" s="509"/>
      <c r="AJ148" s="509"/>
      <c r="AK148" s="510"/>
      <c r="AL148" s="508" t="s">
        <v>49</v>
      </c>
      <c r="AM148" s="509"/>
      <c r="AN148" s="509"/>
      <c r="AO148" s="510"/>
      <c r="AP148" s="508" t="s">
        <v>49</v>
      </c>
      <c r="AQ148" s="509"/>
      <c r="AR148" s="509"/>
      <c r="AS148" s="510"/>
      <c r="AT148" s="274"/>
      <c r="AU148" s="8"/>
    </row>
    <row r="149" spans="1:47" hidden="1">
      <c r="A149" s="574" t="s">
        <v>296</v>
      </c>
      <c r="B149" s="575"/>
      <c r="C149" s="575"/>
      <c r="D149" s="575"/>
      <c r="E149" s="575"/>
      <c r="F149" s="575"/>
      <c r="G149" s="575"/>
      <c r="H149" s="575"/>
      <c r="I149" s="576"/>
      <c r="J149" s="513">
        <v>160</v>
      </c>
      <c r="K149" s="513"/>
      <c r="L149" s="513"/>
      <c r="M149" s="554">
        <v>180</v>
      </c>
      <c r="N149" s="555"/>
      <c r="O149" s="556"/>
      <c r="P149" s="548">
        <f>AL149+AP149</f>
        <v>0</v>
      </c>
      <c r="Q149" s="549"/>
      <c r="R149" s="549"/>
      <c r="S149" s="549"/>
      <c r="T149" s="550"/>
      <c r="U149" s="548" t="s">
        <v>49</v>
      </c>
      <c r="V149" s="549"/>
      <c r="W149" s="549"/>
      <c r="X149" s="549"/>
      <c r="Y149" s="550"/>
      <c r="Z149" s="548" t="s">
        <v>49</v>
      </c>
      <c r="AA149" s="549"/>
      <c r="AB149" s="549"/>
      <c r="AC149" s="550"/>
      <c r="AD149" s="548" t="s">
        <v>49</v>
      </c>
      <c r="AE149" s="549"/>
      <c r="AF149" s="549"/>
      <c r="AG149" s="550"/>
      <c r="AH149" s="508" t="s">
        <v>49</v>
      </c>
      <c r="AI149" s="509"/>
      <c r="AJ149" s="509"/>
      <c r="AK149" s="510"/>
      <c r="AL149" s="508"/>
      <c r="AM149" s="509"/>
      <c r="AN149" s="509"/>
      <c r="AO149" s="510"/>
      <c r="AP149" s="508"/>
      <c r="AQ149" s="509"/>
      <c r="AR149" s="509"/>
      <c r="AS149" s="510"/>
      <c r="AT149" s="274"/>
      <c r="AU149" s="8"/>
    </row>
    <row r="150" spans="1:47" hidden="1">
      <c r="A150" s="574" t="s">
        <v>297</v>
      </c>
      <c r="B150" s="575"/>
      <c r="C150" s="575"/>
      <c r="D150" s="575"/>
      <c r="E150" s="575"/>
      <c r="F150" s="575"/>
      <c r="G150" s="575"/>
      <c r="H150" s="575"/>
      <c r="I150" s="576"/>
      <c r="J150" s="513">
        <v>180</v>
      </c>
      <c r="K150" s="513"/>
      <c r="L150" s="513"/>
      <c r="M150" s="508" t="s">
        <v>49</v>
      </c>
      <c r="N150" s="509"/>
      <c r="O150" s="510"/>
      <c r="P150" s="548">
        <f>P151+P153</f>
        <v>0</v>
      </c>
      <c r="Q150" s="549"/>
      <c r="R150" s="549"/>
      <c r="S150" s="549"/>
      <c r="T150" s="550"/>
      <c r="U150" s="548" t="s">
        <v>49</v>
      </c>
      <c r="V150" s="549"/>
      <c r="W150" s="549"/>
      <c r="X150" s="549"/>
      <c r="Y150" s="550"/>
      <c r="Z150" s="548" t="s">
        <v>49</v>
      </c>
      <c r="AA150" s="549"/>
      <c r="AB150" s="549"/>
      <c r="AC150" s="550"/>
      <c r="AD150" s="548" t="s">
        <v>49</v>
      </c>
      <c r="AE150" s="549"/>
      <c r="AF150" s="549"/>
      <c r="AG150" s="550"/>
      <c r="AH150" s="508" t="s">
        <v>49</v>
      </c>
      <c r="AI150" s="509"/>
      <c r="AJ150" s="509"/>
      <c r="AK150" s="510"/>
      <c r="AL150" s="508">
        <f>AL151+AL153</f>
        <v>0</v>
      </c>
      <c r="AM150" s="509"/>
      <c r="AN150" s="509"/>
      <c r="AO150" s="510"/>
      <c r="AP150" s="508" t="s">
        <v>49</v>
      </c>
      <c r="AQ150" s="509"/>
      <c r="AR150" s="509"/>
      <c r="AS150" s="510"/>
      <c r="AT150" s="274"/>
      <c r="AU150" s="8"/>
    </row>
    <row r="151" spans="1:47" hidden="1">
      <c r="A151" s="569" t="s">
        <v>298</v>
      </c>
      <c r="B151" s="570"/>
      <c r="C151" s="570"/>
      <c r="D151" s="570"/>
      <c r="E151" s="570"/>
      <c r="F151" s="570"/>
      <c r="G151" s="570"/>
      <c r="H151" s="570"/>
      <c r="I151" s="571"/>
      <c r="J151" s="523"/>
      <c r="K151" s="524"/>
      <c r="L151" s="525"/>
      <c r="M151" s="535">
        <v>410</v>
      </c>
      <c r="N151" s="572"/>
      <c r="O151" s="536"/>
      <c r="P151" s="557">
        <f>AL151</f>
        <v>0</v>
      </c>
      <c r="Q151" s="558"/>
      <c r="R151" s="558"/>
      <c r="S151" s="558"/>
      <c r="T151" s="559"/>
      <c r="U151" s="557" t="s">
        <v>49</v>
      </c>
      <c r="V151" s="558"/>
      <c r="W151" s="558"/>
      <c r="X151" s="558"/>
      <c r="Y151" s="559"/>
      <c r="Z151" s="557" t="s">
        <v>49</v>
      </c>
      <c r="AA151" s="558"/>
      <c r="AB151" s="558"/>
      <c r="AC151" s="559"/>
      <c r="AD151" s="557" t="s">
        <v>49</v>
      </c>
      <c r="AE151" s="558"/>
      <c r="AF151" s="558"/>
      <c r="AG151" s="559"/>
      <c r="AH151" s="523" t="s">
        <v>49</v>
      </c>
      <c r="AI151" s="524"/>
      <c r="AJ151" s="524"/>
      <c r="AK151" s="525"/>
      <c r="AL151" s="523"/>
      <c r="AM151" s="524"/>
      <c r="AN151" s="524"/>
      <c r="AO151" s="525"/>
      <c r="AP151" s="523" t="s">
        <v>49</v>
      </c>
      <c r="AQ151" s="524"/>
      <c r="AR151" s="524"/>
      <c r="AS151" s="525"/>
      <c r="AT151" s="274"/>
      <c r="AU151" s="8"/>
    </row>
    <row r="152" spans="1:47" ht="12.75" hidden="1" customHeight="1">
      <c r="A152" s="563" t="s">
        <v>299</v>
      </c>
      <c r="B152" s="564"/>
      <c r="C152" s="564"/>
      <c r="D152" s="564"/>
      <c r="E152" s="564"/>
      <c r="F152" s="564"/>
      <c r="G152" s="564"/>
      <c r="H152" s="564"/>
      <c r="I152" s="565"/>
      <c r="J152" s="526"/>
      <c r="K152" s="527"/>
      <c r="L152" s="528"/>
      <c r="M152" s="537"/>
      <c r="N152" s="573"/>
      <c r="O152" s="538"/>
      <c r="P152" s="560"/>
      <c r="Q152" s="561"/>
      <c r="R152" s="561"/>
      <c r="S152" s="561"/>
      <c r="T152" s="562"/>
      <c r="U152" s="560"/>
      <c r="V152" s="561"/>
      <c r="W152" s="561"/>
      <c r="X152" s="561"/>
      <c r="Y152" s="562"/>
      <c r="Z152" s="560"/>
      <c r="AA152" s="561"/>
      <c r="AB152" s="561"/>
      <c r="AC152" s="562"/>
      <c r="AD152" s="560"/>
      <c r="AE152" s="561"/>
      <c r="AF152" s="561"/>
      <c r="AG152" s="562"/>
      <c r="AH152" s="526"/>
      <c r="AI152" s="527"/>
      <c r="AJ152" s="527"/>
      <c r="AK152" s="528"/>
      <c r="AL152" s="526"/>
      <c r="AM152" s="527"/>
      <c r="AN152" s="527"/>
      <c r="AO152" s="528"/>
      <c r="AP152" s="526"/>
      <c r="AQ152" s="527"/>
      <c r="AR152" s="527"/>
      <c r="AS152" s="528"/>
      <c r="AT152" s="274"/>
      <c r="AU152" s="8"/>
    </row>
    <row r="153" spans="1:47" hidden="1">
      <c r="A153" s="574" t="s">
        <v>300</v>
      </c>
      <c r="B153" s="575"/>
      <c r="C153" s="575"/>
      <c r="D153" s="575"/>
      <c r="E153" s="575"/>
      <c r="F153" s="575"/>
      <c r="G153" s="575"/>
      <c r="H153" s="575"/>
      <c r="I153" s="576"/>
      <c r="J153" s="508"/>
      <c r="K153" s="509"/>
      <c r="L153" s="510"/>
      <c r="M153" s="554">
        <v>440</v>
      </c>
      <c r="N153" s="555"/>
      <c r="O153" s="556"/>
      <c r="P153" s="548">
        <f>AL153</f>
        <v>0</v>
      </c>
      <c r="Q153" s="549"/>
      <c r="R153" s="549"/>
      <c r="S153" s="549"/>
      <c r="T153" s="550"/>
      <c r="U153" s="548" t="s">
        <v>49</v>
      </c>
      <c r="V153" s="549"/>
      <c r="W153" s="549"/>
      <c r="X153" s="549"/>
      <c r="Y153" s="550"/>
      <c r="Z153" s="548" t="s">
        <v>49</v>
      </c>
      <c r="AA153" s="549"/>
      <c r="AB153" s="549"/>
      <c r="AC153" s="550"/>
      <c r="AD153" s="548" t="s">
        <v>49</v>
      </c>
      <c r="AE153" s="549"/>
      <c r="AF153" s="549"/>
      <c r="AG153" s="550"/>
      <c r="AH153" s="508" t="s">
        <v>49</v>
      </c>
      <c r="AI153" s="509"/>
      <c r="AJ153" s="509"/>
      <c r="AK153" s="510"/>
      <c r="AL153" s="508"/>
      <c r="AM153" s="509"/>
      <c r="AN153" s="509"/>
      <c r="AO153" s="510"/>
      <c r="AP153" s="508" t="s">
        <v>49</v>
      </c>
      <c r="AQ153" s="509"/>
      <c r="AR153" s="509"/>
      <c r="AS153" s="510"/>
      <c r="AT153" s="274"/>
      <c r="AU153" s="8"/>
    </row>
    <row r="154" spans="1:47" hidden="1">
      <c r="A154" s="551" t="s">
        <v>50</v>
      </c>
      <c r="B154" s="552"/>
      <c r="C154" s="552"/>
      <c r="D154" s="552"/>
      <c r="E154" s="552"/>
      <c r="F154" s="552"/>
      <c r="G154" s="552"/>
      <c r="H154" s="552"/>
      <c r="I154" s="553"/>
      <c r="J154" s="554">
        <v>200</v>
      </c>
      <c r="K154" s="555"/>
      <c r="L154" s="556"/>
      <c r="M154" s="508" t="s">
        <v>49</v>
      </c>
      <c r="N154" s="509"/>
      <c r="O154" s="510"/>
      <c r="P154" s="548">
        <f>SUM(U154:AS154)</f>
        <v>0</v>
      </c>
      <c r="Q154" s="549"/>
      <c r="R154" s="549"/>
      <c r="S154" s="549"/>
      <c r="T154" s="550"/>
      <c r="U154" s="548">
        <f>U155+U164+U169+U172+U177</f>
        <v>0</v>
      </c>
      <c r="V154" s="549"/>
      <c r="W154" s="549"/>
      <c r="X154" s="549"/>
      <c r="Y154" s="550"/>
      <c r="Z154" s="548">
        <f>Z155+Z164+Z169+Z172+Z177</f>
        <v>0</v>
      </c>
      <c r="AA154" s="549"/>
      <c r="AB154" s="549"/>
      <c r="AC154" s="550"/>
      <c r="AD154" s="548">
        <f>AD155+AD164+AD169+AD172+AD177</f>
        <v>0</v>
      </c>
      <c r="AE154" s="549"/>
      <c r="AF154" s="549"/>
      <c r="AG154" s="550"/>
      <c r="AH154" s="548">
        <f>AH155+AH164+AH169+AH172+AH177</f>
        <v>0</v>
      </c>
      <c r="AI154" s="549"/>
      <c r="AJ154" s="549"/>
      <c r="AK154" s="550"/>
      <c r="AL154" s="548">
        <f>AL155+AL164+AL169+AL172+AL177</f>
        <v>0</v>
      </c>
      <c r="AM154" s="549"/>
      <c r="AN154" s="549"/>
      <c r="AO154" s="550"/>
      <c r="AP154" s="548">
        <f>AP155+AP164+AP169+AP172+AP177</f>
        <v>0</v>
      </c>
      <c r="AQ154" s="549"/>
      <c r="AR154" s="549"/>
      <c r="AS154" s="550"/>
      <c r="AT154" s="274"/>
      <c r="AU154" s="8"/>
    </row>
    <row r="155" spans="1:47" hidden="1">
      <c r="A155" s="569" t="s">
        <v>301</v>
      </c>
      <c r="B155" s="570"/>
      <c r="C155" s="570"/>
      <c r="D155" s="570"/>
      <c r="E155" s="570"/>
      <c r="F155" s="570"/>
      <c r="G155" s="570"/>
      <c r="H155" s="570"/>
      <c r="I155" s="571"/>
      <c r="J155" s="535">
        <v>210</v>
      </c>
      <c r="K155" s="572"/>
      <c r="L155" s="536"/>
      <c r="M155" s="535">
        <v>100</v>
      </c>
      <c r="N155" s="572"/>
      <c r="O155" s="536"/>
      <c r="P155" s="557">
        <f t="shared" ref="P155:P180" si="3">SUM(U155:AS155)</f>
        <v>0</v>
      </c>
      <c r="Q155" s="558"/>
      <c r="R155" s="558"/>
      <c r="S155" s="558"/>
      <c r="T155" s="559"/>
      <c r="U155" s="557">
        <f>U157</f>
        <v>0</v>
      </c>
      <c r="V155" s="558"/>
      <c r="W155" s="558"/>
      <c r="X155" s="558"/>
      <c r="Y155" s="559"/>
      <c r="Z155" s="557">
        <f>Z157</f>
        <v>0</v>
      </c>
      <c r="AA155" s="558"/>
      <c r="AB155" s="558"/>
      <c r="AC155" s="559"/>
      <c r="AD155" s="557">
        <f>AD157</f>
        <v>0</v>
      </c>
      <c r="AE155" s="558"/>
      <c r="AF155" s="558"/>
      <c r="AG155" s="559"/>
      <c r="AH155" s="523">
        <f>AH157</f>
        <v>0</v>
      </c>
      <c r="AI155" s="524"/>
      <c r="AJ155" s="524"/>
      <c r="AK155" s="525"/>
      <c r="AL155" s="523">
        <f>AL157</f>
        <v>0</v>
      </c>
      <c r="AM155" s="524"/>
      <c r="AN155" s="524"/>
      <c r="AO155" s="525"/>
      <c r="AP155" s="523">
        <f>AP157</f>
        <v>0</v>
      </c>
      <c r="AQ155" s="524"/>
      <c r="AR155" s="524"/>
      <c r="AS155" s="525"/>
      <c r="AT155" s="274"/>
      <c r="AU155" s="8"/>
    </row>
    <row r="156" spans="1:47" ht="12.75" hidden="1" customHeight="1">
      <c r="A156" s="563" t="s">
        <v>302</v>
      </c>
      <c r="B156" s="564"/>
      <c r="C156" s="564"/>
      <c r="D156" s="564"/>
      <c r="E156" s="564"/>
      <c r="F156" s="564"/>
      <c r="G156" s="564"/>
      <c r="H156" s="564"/>
      <c r="I156" s="565"/>
      <c r="J156" s="537"/>
      <c r="K156" s="573"/>
      <c r="L156" s="538"/>
      <c r="M156" s="537"/>
      <c r="N156" s="573"/>
      <c r="O156" s="538"/>
      <c r="P156" s="560">
        <f t="shared" si="3"/>
        <v>0</v>
      </c>
      <c r="Q156" s="561"/>
      <c r="R156" s="561"/>
      <c r="S156" s="561"/>
      <c r="T156" s="562"/>
      <c r="U156" s="560"/>
      <c r="V156" s="561"/>
      <c r="W156" s="561"/>
      <c r="X156" s="561"/>
      <c r="Y156" s="562"/>
      <c r="Z156" s="560"/>
      <c r="AA156" s="561"/>
      <c r="AB156" s="561"/>
      <c r="AC156" s="562"/>
      <c r="AD156" s="560"/>
      <c r="AE156" s="561"/>
      <c r="AF156" s="561"/>
      <c r="AG156" s="562"/>
      <c r="AH156" s="526"/>
      <c r="AI156" s="527"/>
      <c r="AJ156" s="527"/>
      <c r="AK156" s="528"/>
      <c r="AL156" s="526"/>
      <c r="AM156" s="527"/>
      <c r="AN156" s="527"/>
      <c r="AO156" s="528"/>
      <c r="AP156" s="526"/>
      <c r="AQ156" s="527"/>
      <c r="AR156" s="527"/>
      <c r="AS156" s="528"/>
      <c r="AT156" s="274"/>
      <c r="AU156" s="8"/>
    </row>
    <row r="157" spans="1:47" hidden="1">
      <c r="A157" s="569" t="s">
        <v>303</v>
      </c>
      <c r="B157" s="570"/>
      <c r="C157" s="570"/>
      <c r="D157" s="570"/>
      <c r="E157" s="570"/>
      <c r="F157" s="570"/>
      <c r="G157" s="570"/>
      <c r="H157" s="570"/>
      <c r="I157" s="571"/>
      <c r="J157" s="535">
        <v>211</v>
      </c>
      <c r="K157" s="572"/>
      <c r="L157" s="536"/>
      <c r="M157" s="535">
        <v>110</v>
      </c>
      <c r="N157" s="572"/>
      <c r="O157" s="536"/>
      <c r="P157" s="557">
        <f t="shared" si="3"/>
        <v>0</v>
      </c>
      <c r="Q157" s="558"/>
      <c r="R157" s="558"/>
      <c r="S157" s="558"/>
      <c r="T157" s="559"/>
      <c r="U157" s="557">
        <f>SUM(U159:Y163)</f>
        <v>0</v>
      </c>
      <c r="V157" s="558"/>
      <c r="W157" s="558"/>
      <c r="X157" s="558"/>
      <c r="Y157" s="559"/>
      <c r="Z157" s="557">
        <f>SUM(Z159:AC163)</f>
        <v>0</v>
      </c>
      <c r="AA157" s="558"/>
      <c r="AB157" s="558"/>
      <c r="AC157" s="559"/>
      <c r="AD157" s="557">
        <f>SUM(AD159:AG163)</f>
        <v>0</v>
      </c>
      <c r="AE157" s="558"/>
      <c r="AF157" s="558"/>
      <c r="AG157" s="559"/>
      <c r="AH157" s="523">
        <f>SUM(AH159:AK163)</f>
        <v>0</v>
      </c>
      <c r="AI157" s="524"/>
      <c r="AJ157" s="524"/>
      <c r="AK157" s="525"/>
      <c r="AL157" s="523">
        <f>SUM(AL159:AO163)</f>
        <v>0</v>
      </c>
      <c r="AM157" s="524"/>
      <c r="AN157" s="524"/>
      <c r="AO157" s="525"/>
      <c r="AP157" s="523">
        <f>SUM(AP159:AS163)</f>
        <v>0</v>
      </c>
      <c r="AQ157" s="524"/>
      <c r="AR157" s="524"/>
      <c r="AS157" s="525"/>
      <c r="AT157" s="274"/>
      <c r="AU157" s="8"/>
    </row>
    <row r="158" spans="1:47" ht="25.5" hidden="1" customHeight="1">
      <c r="A158" s="563" t="s">
        <v>304</v>
      </c>
      <c r="B158" s="564"/>
      <c r="C158" s="564"/>
      <c r="D158" s="564"/>
      <c r="E158" s="564"/>
      <c r="F158" s="564"/>
      <c r="G158" s="564"/>
      <c r="H158" s="564"/>
      <c r="I158" s="565"/>
      <c r="J158" s="537"/>
      <c r="K158" s="573"/>
      <c r="L158" s="538"/>
      <c r="M158" s="537"/>
      <c r="N158" s="573"/>
      <c r="O158" s="538"/>
      <c r="P158" s="560">
        <f t="shared" si="3"/>
        <v>0</v>
      </c>
      <c r="Q158" s="561"/>
      <c r="R158" s="561"/>
      <c r="S158" s="561"/>
      <c r="T158" s="562"/>
      <c r="U158" s="560"/>
      <c r="V158" s="561"/>
      <c r="W158" s="561"/>
      <c r="X158" s="561"/>
      <c r="Y158" s="562"/>
      <c r="Z158" s="560"/>
      <c r="AA158" s="561"/>
      <c r="AB158" s="561"/>
      <c r="AC158" s="562"/>
      <c r="AD158" s="560"/>
      <c r="AE158" s="561"/>
      <c r="AF158" s="561"/>
      <c r="AG158" s="562"/>
      <c r="AH158" s="526"/>
      <c r="AI158" s="527"/>
      <c r="AJ158" s="527"/>
      <c r="AK158" s="528"/>
      <c r="AL158" s="526"/>
      <c r="AM158" s="527"/>
      <c r="AN158" s="527"/>
      <c r="AO158" s="528"/>
      <c r="AP158" s="526"/>
      <c r="AQ158" s="527"/>
      <c r="AR158" s="527"/>
      <c r="AS158" s="528"/>
      <c r="AT158" s="274"/>
      <c r="AU158" s="8"/>
    </row>
    <row r="159" spans="1:47" hidden="1">
      <c r="A159" s="569" t="s">
        <v>305</v>
      </c>
      <c r="B159" s="570"/>
      <c r="C159" s="570"/>
      <c r="D159" s="570"/>
      <c r="E159" s="570"/>
      <c r="F159" s="570"/>
      <c r="G159" s="570"/>
      <c r="H159" s="570"/>
      <c r="I159" s="571"/>
      <c r="J159" s="523"/>
      <c r="K159" s="524"/>
      <c r="L159" s="525"/>
      <c r="M159" s="535">
        <v>111</v>
      </c>
      <c r="N159" s="572"/>
      <c r="O159" s="536"/>
      <c r="P159" s="557">
        <f t="shared" si="3"/>
        <v>0</v>
      </c>
      <c r="Q159" s="558"/>
      <c r="R159" s="558"/>
      <c r="S159" s="558"/>
      <c r="T159" s="559"/>
      <c r="U159" s="529"/>
      <c r="V159" s="530"/>
      <c r="W159" s="530"/>
      <c r="X159" s="530"/>
      <c r="Y159" s="531"/>
      <c r="Z159" s="557"/>
      <c r="AA159" s="558"/>
      <c r="AB159" s="558"/>
      <c r="AC159" s="559"/>
      <c r="AD159" s="557"/>
      <c r="AE159" s="558"/>
      <c r="AF159" s="558"/>
      <c r="AG159" s="559"/>
      <c r="AH159" s="557"/>
      <c r="AI159" s="558"/>
      <c r="AJ159" s="558"/>
      <c r="AK159" s="559"/>
      <c r="AL159" s="523"/>
      <c r="AM159" s="524"/>
      <c r="AN159" s="524"/>
      <c r="AO159" s="525"/>
      <c r="AP159" s="523"/>
      <c r="AQ159" s="524"/>
      <c r="AR159" s="524"/>
      <c r="AS159" s="525"/>
      <c r="AT159" s="274"/>
      <c r="AU159" s="8"/>
    </row>
    <row r="160" spans="1:47" ht="12.75" hidden="1" customHeight="1">
      <c r="A160" s="563" t="s">
        <v>306</v>
      </c>
      <c r="B160" s="564"/>
      <c r="C160" s="564"/>
      <c r="D160" s="564"/>
      <c r="E160" s="564"/>
      <c r="F160" s="564"/>
      <c r="G160" s="564"/>
      <c r="H160" s="564"/>
      <c r="I160" s="565"/>
      <c r="J160" s="526"/>
      <c r="K160" s="527"/>
      <c r="L160" s="528"/>
      <c r="M160" s="537"/>
      <c r="N160" s="573"/>
      <c r="O160" s="538"/>
      <c r="P160" s="560">
        <f t="shared" si="3"/>
        <v>0</v>
      </c>
      <c r="Q160" s="561"/>
      <c r="R160" s="561"/>
      <c r="S160" s="561"/>
      <c r="T160" s="562"/>
      <c r="U160" s="532"/>
      <c r="V160" s="533"/>
      <c r="W160" s="533"/>
      <c r="X160" s="533"/>
      <c r="Y160" s="534"/>
      <c r="Z160" s="560"/>
      <c r="AA160" s="561"/>
      <c r="AB160" s="561"/>
      <c r="AC160" s="562"/>
      <c r="AD160" s="560"/>
      <c r="AE160" s="561"/>
      <c r="AF160" s="561"/>
      <c r="AG160" s="562"/>
      <c r="AH160" s="560"/>
      <c r="AI160" s="561"/>
      <c r="AJ160" s="561"/>
      <c r="AK160" s="562"/>
      <c r="AL160" s="526"/>
      <c r="AM160" s="527"/>
      <c r="AN160" s="527"/>
      <c r="AO160" s="528"/>
      <c r="AP160" s="526"/>
      <c r="AQ160" s="527"/>
      <c r="AR160" s="527"/>
      <c r="AS160" s="528"/>
      <c r="AT160" s="274"/>
      <c r="AU160" s="8"/>
    </row>
    <row r="161" spans="1:47" ht="25.5" hidden="1" customHeight="1">
      <c r="A161" s="574" t="s">
        <v>307</v>
      </c>
      <c r="B161" s="575"/>
      <c r="C161" s="575"/>
      <c r="D161" s="575"/>
      <c r="E161" s="575"/>
      <c r="F161" s="575"/>
      <c r="G161" s="575"/>
      <c r="H161" s="575"/>
      <c r="I161" s="576"/>
      <c r="J161" s="508"/>
      <c r="K161" s="509"/>
      <c r="L161" s="510"/>
      <c r="M161" s="554">
        <v>112</v>
      </c>
      <c r="N161" s="555"/>
      <c r="O161" s="556"/>
      <c r="P161" s="548">
        <f t="shared" si="3"/>
        <v>0</v>
      </c>
      <c r="Q161" s="549"/>
      <c r="R161" s="549"/>
      <c r="S161" s="549"/>
      <c r="T161" s="550"/>
      <c r="U161" s="548"/>
      <c r="V161" s="549"/>
      <c r="W161" s="549"/>
      <c r="X161" s="549"/>
      <c r="Y161" s="550"/>
      <c r="Z161" s="548"/>
      <c r="AA161" s="549"/>
      <c r="AB161" s="549"/>
      <c r="AC161" s="550"/>
      <c r="AD161" s="548"/>
      <c r="AE161" s="549"/>
      <c r="AF161" s="549"/>
      <c r="AG161" s="550"/>
      <c r="AH161" s="548"/>
      <c r="AI161" s="549"/>
      <c r="AJ161" s="549"/>
      <c r="AK161" s="550"/>
      <c r="AL161" s="548"/>
      <c r="AM161" s="549"/>
      <c r="AN161" s="549"/>
      <c r="AO161" s="550"/>
      <c r="AP161" s="548"/>
      <c r="AQ161" s="549"/>
      <c r="AR161" s="549"/>
      <c r="AS161" s="550"/>
      <c r="AT161" s="274"/>
      <c r="AU161" s="8"/>
    </row>
    <row r="162" spans="1:47" ht="51" hidden="1" customHeight="1">
      <c r="A162" s="574" t="s">
        <v>308</v>
      </c>
      <c r="B162" s="575"/>
      <c r="C162" s="575"/>
      <c r="D162" s="575"/>
      <c r="E162" s="575"/>
      <c r="F162" s="575"/>
      <c r="G162" s="575"/>
      <c r="H162" s="575"/>
      <c r="I162" s="576"/>
      <c r="J162" s="508"/>
      <c r="K162" s="509"/>
      <c r="L162" s="510"/>
      <c r="M162" s="554">
        <v>113</v>
      </c>
      <c r="N162" s="555"/>
      <c r="O162" s="556"/>
      <c r="P162" s="548">
        <f t="shared" si="3"/>
        <v>0</v>
      </c>
      <c r="Q162" s="549"/>
      <c r="R162" s="549"/>
      <c r="S162" s="549"/>
      <c r="T162" s="550"/>
      <c r="U162" s="548"/>
      <c r="V162" s="549"/>
      <c r="W162" s="549"/>
      <c r="X162" s="549"/>
      <c r="Y162" s="550"/>
      <c r="Z162" s="548"/>
      <c r="AA162" s="549"/>
      <c r="AB162" s="549"/>
      <c r="AC162" s="550"/>
      <c r="AD162" s="548"/>
      <c r="AE162" s="549"/>
      <c r="AF162" s="549"/>
      <c r="AG162" s="550"/>
      <c r="AH162" s="548"/>
      <c r="AI162" s="549"/>
      <c r="AJ162" s="549"/>
      <c r="AK162" s="550"/>
      <c r="AL162" s="548"/>
      <c r="AM162" s="549"/>
      <c r="AN162" s="549"/>
      <c r="AO162" s="550"/>
      <c r="AP162" s="548"/>
      <c r="AQ162" s="549"/>
      <c r="AR162" s="549"/>
      <c r="AS162" s="550"/>
      <c r="AT162" s="274"/>
      <c r="AU162" s="8"/>
    </row>
    <row r="163" spans="1:47" ht="51" hidden="1" customHeight="1">
      <c r="A163" s="574" t="s">
        <v>309</v>
      </c>
      <c r="B163" s="575"/>
      <c r="C163" s="575"/>
      <c r="D163" s="575"/>
      <c r="E163" s="575"/>
      <c r="F163" s="575"/>
      <c r="G163" s="575"/>
      <c r="H163" s="575"/>
      <c r="I163" s="576"/>
      <c r="J163" s="508"/>
      <c r="K163" s="509"/>
      <c r="L163" s="510"/>
      <c r="M163" s="554">
        <v>119</v>
      </c>
      <c r="N163" s="555"/>
      <c r="O163" s="556"/>
      <c r="P163" s="548">
        <f t="shared" si="3"/>
        <v>0</v>
      </c>
      <c r="Q163" s="549"/>
      <c r="R163" s="549"/>
      <c r="S163" s="549"/>
      <c r="T163" s="550"/>
      <c r="U163" s="548"/>
      <c r="V163" s="549"/>
      <c r="W163" s="549"/>
      <c r="X163" s="549"/>
      <c r="Y163" s="550"/>
      <c r="Z163" s="548"/>
      <c r="AA163" s="549"/>
      <c r="AB163" s="549"/>
      <c r="AC163" s="550"/>
      <c r="AD163" s="548"/>
      <c r="AE163" s="549"/>
      <c r="AF163" s="549"/>
      <c r="AG163" s="550"/>
      <c r="AH163" s="548"/>
      <c r="AI163" s="549"/>
      <c r="AJ163" s="549"/>
      <c r="AK163" s="550"/>
      <c r="AL163" s="548"/>
      <c r="AM163" s="549"/>
      <c r="AN163" s="549"/>
      <c r="AO163" s="550"/>
      <c r="AP163" s="548"/>
      <c r="AQ163" s="549"/>
      <c r="AR163" s="549"/>
      <c r="AS163" s="550"/>
      <c r="AT163" s="274"/>
      <c r="AU163" s="8"/>
    </row>
    <row r="164" spans="1:47" ht="25.5" hidden="1" customHeight="1">
      <c r="A164" s="574" t="s">
        <v>310</v>
      </c>
      <c r="B164" s="575"/>
      <c r="C164" s="575"/>
      <c r="D164" s="575"/>
      <c r="E164" s="575"/>
      <c r="F164" s="575"/>
      <c r="G164" s="575"/>
      <c r="H164" s="575"/>
      <c r="I164" s="576"/>
      <c r="J164" s="554">
        <v>220</v>
      </c>
      <c r="K164" s="555"/>
      <c r="L164" s="556"/>
      <c r="M164" s="554">
        <v>300</v>
      </c>
      <c r="N164" s="555"/>
      <c r="O164" s="556"/>
      <c r="P164" s="548">
        <f t="shared" si="3"/>
        <v>0</v>
      </c>
      <c r="Q164" s="549"/>
      <c r="R164" s="549"/>
      <c r="S164" s="549"/>
      <c r="T164" s="550"/>
      <c r="U164" s="548">
        <f>SUM(U165:Y168)</f>
        <v>0</v>
      </c>
      <c r="V164" s="549"/>
      <c r="W164" s="549"/>
      <c r="X164" s="549"/>
      <c r="Y164" s="550"/>
      <c r="Z164" s="548">
        <f>SUM(Z165:AC168)</f>
        <v>0</v>
      </c>
      <c r="AA164" s="549"/>
      <c r="AB164" s="549"/>
      <c r="AC164" s="550"/>
      <c r="AD164" s="548">
        <f>SUM(AD165:AG168)</f>
        <v>0</v>
      </c>
      <c r="AE164" s="549"/>
      <c r="AF164" s="549"/>
      <c r="AG164" s="550"/>
      <c r="AH164" s="508">
        <f>SUM(AH165:AK168)</f>
        <v>0</v>
      </c>
      <c r="AI164" s="509"/>
      <c r="AJ164" s="509"/>
      <c r="AK164" s="510"/>
      <c r="AL164" s="508">
        <f>SUM(AL165:AO168)</f>
        <v>0</v>
      </c>
      <c r="AM164" s="509"/>
      <c r="AN164" s="509"/>
      <c r="AO164" s="510"/>
      <c r="AP164" s="508">
        <f>SUM(AP165:AS168)</f>
        <v>0</v>
      </c>
      <c r="AQ164" s="509"/>
      <c r="AR164" s="509"/>
      <c r="AS164" s="510"/>
      <c r="AT164" s="274"/>
      <c r="AU164" s="8"/>
    </row>
    <row r="165" spans="1:47" hidden="1">
      <c r="A165" s="569" t="s">
        <v>311</v>
      </c>
      <c r="B165" s="570"/>
      <c r="C165" s="570"/>
      <c r="D165" s="570"/>
      <c r="E165" s="570"/>
      <c r="F165" s="570"/>
      <c r="G165" s="570"/>
      <c r="H165" s="570"/>
      <c r="I165" s="571"/>
      <c r="J165" s="523"/>
      <c r="K165" s="524"/>
      <c r="L165" s="525"/>
      <c r="M165" s="535">
        <v>321</v>
      </c>
      <c r="N165" s="572"/>
      <c r="O165" s="536"/>
      <c r="P165" s="557">
        <f t="shared" si="3"/>
        <v>0</v>
      </c>
      <c r="Q165" s="558"/>
      <c r="R165" s="558"/>
      <c r="S165" s="558"/>
      <c r="T165" s="559"/>
      <c r="U165" s="529"/>
      <c r="V165" s="530"/>
      <c r="W165" s="530"/>
      <c r="X165" s="530"/>
      <c r="Y165" s="531"/>
      <c r="Z165" s="557"/>
      <c r="AA165" s="558"/>
      <c r="AB165" s="558"/>
      <c r="AC165" s="559"/>
      <c r="AD165" s="557"/>
      <c r="AE165" s="558"/>
      <c r="AF165" s="558"/>
      <c r="AG165" s="559"/>
      <c r="AH165" s="557"/>
      <c r="AI165" s="558"/>
      <c r="AJ165" s="558"/>
      <c r="AK165" s="559"/>
      <c r="AL165" s="523"/>
      <c r="AM165" s="524"/>
      <c r="AN165" s="524"/>
      <c r="AO165" s="525"/>
      <c r="AP165" s="523"/>
      <c r="AQ165" s="524"/>
      <c r="AR165" s="524"/>
      <c r="AS165" s="525"/>
      <c r="AT165" s="274"/>
      <c r="AU165" s="8"/>
    </row>
    <row r="166" spans="1:47" ht="38.25" hidden="1" customHeight="1">
      <c r="A166" s="563" t="s">
        <v>312</v>
      </c>
      <c r="B166" s="564"/>
      <c r="C166" s="564"/>
      <c r="D166" s="564"/>
      <c r="E166" s="564"/>
      <c r="F166" s="564"/>
      <c r="G166" s="564"/>
      <c r="H166" s="564"/>
      <c r="I166" s="565"/>
      <c r="J166" s="526"/>
      <c r="K166" s="527"/>
      <c r="L166" s="528"/>
      <c r="M166" s="537"/>
      <c r="N166" s="573"/>
      <c r="O166" s="538"/>
      <c r="P166" s="560">
        <f t="shared" si="3"/>
        <v>0</v>
      </c>
      <c r="Q166" s="561"/>
      <c r="R166" s="561"/>
      <c r="S166" s="561"/>
      <c r="T166" s="562"/>
      <c r="U166" s="532"/>
      <c r="V166" s="533"/>
      <c r="W166" s="533"/>
      <c r="X166" s="533"/>
      <c r="Y166" s="534"/>
      <c r="Z166" s="560"/>
      <c r="AA166" s="561"/>
      <c r="AB166" s="561"/>
      <c r="AC166" s="562"/>
      <c r="AD166" s="560"/>
      <c r="AE166" s="561"/>
      <c r="AF166" s="561"/>
      <c r="AG166" s="562"/>
      <c r="AH166" s="560"/>
      <c r="AI166" s="561"/>
      <c r="AJ166" s="561"/>
      <c r="AK166" s="562"/>
      <c r="AL166" s="526"/>
      <c r="AM166" s="527"/>
      <c r="AN166" s="527"/>
      <c r="AO166" s="528"/>
      <c r="AP166" s="526"/>
      <c r="AQ166" s="527"/>
      <c r="AR166" s="527"/>
      <c r="AS166" s="528"/>
      <c r="AT166" s="274"/>
      <c r="AU166" s="8"/>
    </row>
    <row r="167" spans="1:47" hidden="1">
      <c r="A167" s="574" t="s">
        <v>313</v>
      </c>
      <c r="B167" s="575"/>
      <c r="C167" s="575"/>
      <c r="D167" s="575"/>
      <c r="E167" s="575"/>
      <c r="F167" s="575"/>
      <c r="G167" s="575"/>
      <c r="H167" s="575"/>
      <c r="I167" s="576"/>
      <c r="J167" s="508"/>
      <c r="K167" s="509"/>
      <c r="L167" s="510"/>
      <c r="M167" s="554">
        <v>340</v>
      </c>
      <c r="N167" s="555"/>
      <c r="O167" s="556"/>
      <c r="P167" s="548">
        <f t="shared" si="3"/>
        <v>0</v>
      </c>
      <c r="Q167" s="549"/>
      <c r="R167" s="549"/>
      <c r="S167" s="549"/>
      <c r="T167" s="550"/>
      <c r="U167" s="577"/>
      <c r="V167" s="567"/>
      <c r="W167" s="567"/>
      <c r="X167" s="567"/>
      <c r="Y167" s="568"/>
      <c r="Z167" s="548"/>
      <c r="AA167" s="549"/>
      <c r="AB167" s="549"/>
      <c r="AC167" s="550"/>
      <c r="AD167" s="548"/>
      <c r="AE167" s="549"/>
      <c r="AF167" s="549"/>
      <c r="AG167" s="550"/>
      <c r="AH167" s="548"/>
      <c r="AI167" s="549"/>
      <c r="AJ167" s="549"/>
      <c r="AK167" s="550"/>
      <c r="AL167" s="508"/>
      <c r="AM167" s="509"/>
      <c r="AN167" s="509"/>
      <c r="AO167" s="510"/>
      <c r="AP167" s="508"/>
      <c r="AQ167" s="509"/>
      <c r="AR167" s="509"/>
      <c r="AS167" s="510"/>
      <c r="AT167" s="274"/>
      <c r="AU167" s="8"/>
    </row>
    <row r="168" spans="1:47" hidden="1">
      <c r="A168" s="574" t="s">
        <v>314</v>
      </c>
      <c r="B168" s="575"/>
      <c r="C168" s="575"/>
      <c r="D168" s="575"/>
      <c r="E168" s="575"/>
      <c r="F168" s="575"/>
      <c r="G168" s="575"/>
      <c r="H168" s="575"/>
      <c r="I168" s="576"/>
      <c r="J168" s="508"/>
      <c r="K168" s="509"/>
      <c r="L168" s="510"/>
      <c r="M168" s="554">
        <v>350</v>
      </c>
      <c r="N168" s="555"/>
      <c r="O168" s="556"/>
      <c r="P168" s="548">
        <f t="shared" si="3"/>
        <v>0</v>
      </c>
      <c r="Q168" s="549"/>
      <c r="R168" s="549"/>
      <c r="S168" s="549"/>
      <c r="T168" s="550"/>
      <c r="U168" s="577"/>
      <c r="V168" s="567"/>
      <c r="W168" s="567"/>
      <c r="X168" s="567"/>
      <c r="Y168" s="568"/>
      <c r="Z168" s="548"/>
      <c r="AA168" s="549"/>
      <c r="AB168" s="549"/>
      <c r="AC168" s="550"/>
      <c r="AD168" s="548"/>
      <c r="AE168" s="549"/>
      <c r="AF168" s="549"/>
      <c r="AG168" s="550"/>
      <c r="AH168" s="548"/>
      <c r="AI168" s="549"/>
      <c r="AJ168" s="549"/>
      <c r="AK168" s="550"/>
      <c r="AL168" s="508"/>
      <c r="AM168" s="509"/>
      <c r="AN168" s="509"/>
      <c r="AO168" s="510"/>
      <c r="AP168" s="508"/>
      <c r="AQ168" s="509"/>
      <c r="AR168" s="509"/>
      <c r="AS168" s="510"/>
      <c r="AT168" s="274"/>
      <c r="AU168" s="8"/>
    </row>
    <row r="169" spans="1:47" hidden="1">
      <c r="A169" s="574" t="s">
        <v>315</v>
      </c>
      <c r="B169" s="575"/>
      <c r="C169" s="575"/>
      <c r="D169" s="575"/>
      <c r="E169" s="575"/>
      <c r="F169" s="575"/>
      <c r="G169" s="575"/>
      <c r="H169" s="575"/>
      <c r="I169" s="576"/>
      <c r="J169" s="508"/>
      <c r="K169" s="509"/>
      <c r="L169" s="510"/>
      <c r="M169" s="554">
        <v>830</v>
      </c>
      <c r="N169" s="555"/>
      <c r="O169" s="556"/>
      <c r="P169" s="548">
        <f t="shared" si="3"/>
        <v>0</v>
      </c>
      <c r="Q169" s="549"/>
      <c r="R169" s="549"/>
      <c r="S169" s="549"/>
      <c r="T169" s="550"/>
      <c r="U169" s="548">
        <f>U170</f>
        <v>0</v>
      </c>
      <c r="V169" s="549"/>
      <c r="W169" s="549"/>
      <c r="X169" s="549"/>
      <c r="Y169" s="550"/>
      <c r="Z169" s="548">
        <f>Z170</f>
        <v>0</v>
      </c>
      <c r="AA169" s="549"/>
      <c r="AB169" s="549"/>
      <c r="AC169" s="550"/>
      <c r="AD169" s="548">
        <f>AD170</f>
        <v>0</v>
      </c>
      <c r="AE169" s="549"/>
      <c r="AF169" s="549"/>
      <c r="AG169" s="550"/>
      <c r="AH169" s="548">
        <f>AH170</f>
        <v>0</v>
      </c>
      <c r="AI169" s="549"/>
      <c r="AJ169" s="549"/>
      <c r="AK169" s="550"/>
      <c r="AL169" s="548">
        <f>AL170</f>
        <v>0</v>
      </c>
      <c r="AM169" s="549"/>
      <c r="AN169" s="549"/>
      <c r="AO169" s="550"/>
      <c r="AP169" s="548">
        <f>AP170</f>
        <v>0</v>
      </c>
      <c r="AQ169" s="549"/>
      <c r="AR169" s="549"/>
      <c r="AS169" s="550"/>
      <c r="AT169" s="274"/>
      <c r="AU169" s="8"/>
    </row>
    <row r="170" spans="1:47" hidden="1">
      <c r="A170" s="569" t="s">
        <v>316</v>
      </c>
      <c r="B170" s="570"/>
      <c r="C170" s="570"/>
      <c r="D170" s="570"/>
      <c r="E170" s="570"/>
      <c r="F170" s="570"/>
      <c r="G170" s="570"/>
      <c r="H170" s="570"/>
      <c r="I170" s="571"/>
      <c r="J170" s="523"/>
      <c r="K170" s="524"/>
      <c r="L170" s="525"/>
      <c r="M170" s="535">
        <v>831</v>
      </c>
      <c r="N170" s="572"/>
      <c r="O170" s="536"/>
      <c r="P170" s="557">
        <f t="shared" si="3"/>
        <v>0</v>
      </c>
      <c r="Q170" s="558"/>
      <c r="R170" s="558"/>
      <c r="S170" s="558"/>
      <c r="T170" s="559"/>
      <c r="U170" s="529"/>
      <c r="V170" s="530"/>
      <c r="W170" s="530"/>
      <c r="X170" s="530"/>
      <c r="Y170" s="531"/>
      <c r="Z170" s="557"/>
      <c r="AA170" s="558"/>
      <c r="AB170" s="558"/>
      <c r="AC170" s="559"/>
      <c r="AD170" s="557"/>
      <c r="AE170" s="558"/>
      <c r="AF170" s="558"/>
      <c r="AG170" s="559"/>
      <c r="AH170" s="557"/>
      <c r="AI170" s="558"/>
      <c r="AJ170" s="558"/>
      <c r="AK170" s="559"/>
      <c r="AL170" s="523"/>
      <c r="AM170" s="524"/>
      <c r="AN170" s="524"/>
      <c r="AO170" s="525"/>
      <c r="AP170" s="523"/>
      <c r="AQ170" s="524"/>
      <c r="AR170" s="524"/>
      <c r="AS170" s="525"/>
      <c r="AT170" s="274"/>
      <c r="AU170" s="8"/>
    </row>
    <row r="171" spans="1:47" ht="114" hidden="1" customHeight="1">
      <c r="A171" s="563" t="s">
        <v>317</v>
      </c>
      <c r="B171" s="564"/>
      <c r="C171" s="564"/>
      <c r="D171" s="564"/>
      <c r="E171" s="564"/>
      <c r="F171" s="564"/>
      <c r="G171" s="564"/>
      <c r="H171" s="564"/>
      <c r="I171" s="565"/>
      <c r="J171" s="526"/>
      <c r="K171" s="527"/>
      <c r="L171" s="528"/>
      <c r="M171" s="537"/>
      <c r="N171" s="573"/>
      <c r="O171" s="538"/>
      <c r="P171" s="560">
        <f t="shared" si="3"/>
        <v>0</v>
      </c>
      <c r="Q171" s="561"/>
      <c r="R171" s="561"/>
      <c r="S171" s="561"/>
      <c r="T171" s="562"/>
      <c r="U171" s="532"/>
      <c r="V171" s="533"/>
      <c r="W171" s="533"/>
      <c r="X171" s="533"/>
      <c r="Y171" s="534"/>
      <c r="Z171" s="560"/>
      <c r="AA171" s="561"/>
      <c r="AB171" s="561"/>
      <c r="AC171" s="562"/>
      <c r="AD171" s="560"/>
      <c r="AE171" s="561"/>
      <c r="AF171" s="561"/>
      <c r="AG171" s="562"/>
      <c r="AH171" s="560"/>
      <c r="AI171" s="561"/>
      <c r="AJ171" s="561"/>
      <c r="AK171" s="562"/>
      <c r="AL171" s="526"/>
      <c r="AM171" s="527"/>
      <c r="AN171" s="527"/>
      <c r="AO171" s="528"/>
      <c r="AP171" s="526"/>
      <c r="AQ171" s="527"/>
      <c r="AR171" s="527"/>
      <c r="AS171" s="528"/>
      <c r="AT171" s="274"/>
      <c r="AU171" s="8"/>
    </row>
    <row r="172" spans="1:47" ht="27" hidden="1" customHeight="1">
      <c r="A172" s="574" t="s">
        <v>318</v>
      </c>
      <c r="B172" s="575"/>
      <c r="C172" s="575"/>
      <c r="D172" s="575"/>
      <c r="E172" s="575"/>
      <c r="F172" s="575"/>
      <c r="G172" s="575"/>
      <c r="H172" s="575"/>
      <c r="I172" s="576"/>
      <c r="J172" s="554">
        <v>230</v>
      </c>
      <c r="K172" s="555"/>
      <c r="L172" s="556"/>
      <c r="M172" s="554">
        <v>850</v>
      </c>
      <c r="N172" s="555"/>
      <c r="O172" s="556"/>
      <c r="P172" s="548">
        <f t="shared" si="3"/>
        <v>0</v>
      </c>
      <c r="Q172" s="549"/>
      <c r="R172" s="549"/>
      <c r="S172" s="549"/>
      <c r="T172" s="550"/>
      <c r="U172" s="548">
        <f>SUM(U173:Y176)</f>
        <v>0</v>
      </c>
      <c r="V172" s="549"/>
      <c r="W172" s="549"/>
      <c r="X172" s="549"/>
      <c r="Y172" s="550"/>
      <c r="Z172" s="548">
        <f>SUM(Z173:AC176)</f>
        <v>0</v>
      </c>
      <c r="AA172" s="549"/>
      <c r="AB172" s="549"/>
      <c r="AC172" s="550"/>
      <c r="AD172" s="548">
        <f>SUM(AD173:AG176)</f>
        <v>0</v>
      </c>
      <c r="AE172" s="549"/>
      <c r="AF172" s="549"/>
      <c r="AG172" s="550"/>
      <c r="AH172" s="508">
        <f>SUM(AH173:AK176)</f>
        <v>0</v>
      </c>
      <c r="AI172" s="509"/>
      <c r="AJ172" s="509"/>
      <c r="AK172" s="510"/>
      <c r="AL172" s="508">
        <f>SUM(AL173:AO176)</f>
        <v>0</v>
      </c>
      <c r="AM172" s="509"/>
      <c r="AN172" s="509"/>
      <c r="AO172" s="510"/>
      <c r="AP172" s="508">
        <f>SUM(AP173:AS176)</f>
        <v>0</v>
      </c>
      <c r="AQ172" s="509"/>
      <c r="AR172" s="509"/>
      <c r="AS172" s="510"/>
      <c r="AT172" s="274"/>
      <c r="AU172" s="8"/>
    </row>
    <row r="173" spans="1:47" hidden="1">
      <c r="A173" s="569" t="s">
        <v>316</v>
      </c>
      <c r="B173" s="570"/>
      <c r="C173" s="570"/>
      <c r="D173" s="570"/>
      <c r="E173" s="570"/>
      <c r="F173" s="570"/>
      <c r="G173" s="570"/>
      <c r="H173" s="570"/>
      <c r="I173" s="571"/>
      <c r="J173" s="523"/>
      <c r="K173" s="524"/>
      <c r="L173" s="525"/>
      <c r="M173" s="535">
        <v>851</v>
      </c>
      <c r="N173" s="572"/>
      <c r="O173" s="536"/>
      <c r="P173" s="557">
        <f t="shared" si="3"/>
        <v>0</v>
      </c>
      <c r="Q173" s="558"/>
      <c r="R173" s="558"/>
      <c r="S173" s="558"/>
      <c r="T173" s="559"/>
      <c r="U173" s="529"/>
      <c r="V173" s="530"/>
      <c r="W173" s="530"/>
      <c r="X173" s="530"/>
      <c r="Y173" s="531"/>
      <c r="Z173" s="557"/>
      <c r="AA173" s="558"/>
      <c r="AB173" s="558"/>
      <c r="AC173" s="559"/>
      <c r="AD173" s="557"/>
      <c r="AE173" s="558"/>
      <c r="AF173" s="558"/>
      <c r="AG173" s="559"/>
      <c r="AH173" s="557"/>
      <c r="AI173" s="558"/>
      <c r="AJ173" s="558"/>
      <c r="AK173" s="559"/>
      <c r="AL173" s="523"/>
      <c r="AM173" s="524"/>
      <c r="AN173" s="524"/>
      <c r="AO173" s="525"/>
      <c r="AP173" s="523"/>
      <c r="AQ173" s="524"/>
      <c r="AR173" s="524"/>
      <c r="AS173" s="525"/>
      <c r="AT173" s="274"/>
      <c r="AU173" s="8"/>
    </row>
    <row r="174" spans="1:47" ht="25.5" hidden="1" customHeight="1">
      <c r="A174" s="563" t="s">
        <v>319</v>
      </c>
      <c r="B174" s="564"/>
      <c r="C174" s="564"/>
      <c r="D174" s="564"/>
      <c r="E174" s="564"/>
      <c r="F174" s="564"/>
      <c r="G174" s="564"/>
      <c r="H174" s="564"/>
      <c r="I174" s="565"/>
      <c r="J174" s="526"/>
      <c r="K174" s="527"/>
      <c r="L174" s="528"/>
      <c r="M174" s="537"/>
      <c r="N174" s="573"/>
      <c r="O174" s="538"/>
      <c r="P174" s="560">
        <f t="shared" si="3"/>
        <v>0</v>
      </c>
      <c r="Q174" s="561"/>
      <c r="R174" s="561"/>
      <c r="S174" s="561"/>
      <c r="T174" s="562"/>
      <c r="U174" s="532"/>
      <c r="V174" s="533"/>
      <c r="W174" s="533"/>
      <c r="X174" s="533"/>
      <c r="Y174" s="534"/>
      <c r="Z174" s="560"/>
      <c r="AA174" s="561"/>
      <c r="AB174" s="561"/>
      <c r="AC174" s="562"/>
      <c r="AD174" s="560"/>
      <c r="AE174" s="561"/>
      <c r="AF174" s="561"/>
      <c r="AG174" s="562"/>
      <c r="AH174" s="560"/>
      <c r="AI174" s="561"/>
      <c r="AJ174" s="561"/>
      <c r="AK174" s="562"/>
      <c r="AL174" s="526"/>
      <c r="AM174" s="527"/>
      <c r="AN174" s="527"/>
      <c r="AO174" s="528"/>
      <c r="AP174" s="526"/>
      <c r="AQ174" s="527"/>
      <c r="AR174" s="527"/>
      <c r="AS174" s="528"/>
      <c r="AT174" s="274"/>
      <c r="AU174" s="8"/>
    </row>
    <row r="175" spans="1:47" hidden="1">
      <c r="A175" s="574" t="s">
        <v>320</v>
      </c>
      <c r="B175" s="575"/>
      <c r="C175" s="575"/>
      <c r="D175" s="575"/>
      <c r="E175" s="575"/>
      <c r="F175" s="575"/>
      <c r="G175" s="575"/>
      <c r="H175" s="575"/>
      <c r="I175" s="576"/>
      <c r="J175" s="508"/>
      <c r="K175" s="509"/>
      <c r="L175" s="510"/>
      <c r="M175" s="554">
        <v>852</v>
      </c>
      <c r="N175" s="555"/>
      <c r="O175" s="556"/>
      <c r="P175" s="548">
        <f t="shared" si="3"/>
        <v>0</v>
      </c>
      <c r="Q175" s="549"/>
      <c r="R175" s="549"/>
      <c r="S175" s="549"/>
      <c r="T175" s="550"/>
      <c r="U175" s="577"/>
      <c r="V175" s="567"/>
      <c r="W175" s="567"/>
      <c r="X175" s="567"/>
      <c r="Y175" s="568"/>
      <c r="Z175" s="548"/>
      <c r="AA175" s="549"/>
      <c r="AB175" s="549"/>
      <c r="AC175" s="550"/>
      <c r="AD175" s="548"/>
      <c r="AE175" s="549"/>
      <c r="AF175" s="549"/>
      <c r="AG175" s="550"/>
      <c r="AH175" s="548"/>
      <c r="AI175" s="549"/>
      <c r="AJ175" s="549"/>
      <c r="AK175" s="550"/>
      <c r="AL175" s="508"/>
      <c r="AM175" s="509"/>
      <c r="AN175" s="509"/>
      <c r="AO175" s="510"/>
      <c r="AP175" s="508"/>
      <c r="AQ175" s="509"/>
      <c r="AR175" s="509"/>
      <c r="AS175" s="510"/>
      <c r="AT175" s="274"/>
      <c r="AU175" s="8"/>
    </row>
    <row r="176" spans="1:47" ht="12.75" hidden="1" customHeight="1">
      <c r="A176" s="574" t="s">
        <v>321</v>
      </c>
      <c r="B176" s="575"/>
      <c r="C176" s="575"/>
      <c r="D176" s="575"/>
      <c r="E176" s="575"/>
      <c r="F176" s="575"/>
      <c r="G176" s="575"/>
      <c r="H176" s="575"/>
      <c r="I176" s="576"/>
      <c r="J176" s="508"/>
      <c r="K176" s="509"/>
      <c r="L176" s="510"/>
      <c r="M176" s="554">
        <v>853</v>
      </c>
      <c r="N176" s="555"/>
      <c r="O176" s="556"/>
      <c r="P176" s="548">
        <f t="shared" si="3"/>
        <v>0</v>
      </c>
      <c r="Q176" s="549"/>
      <c r="R176" s="549"/>
      <c r="S176" s="549"/>
      <c r="T176" s="550"/>
      <c r="U176" s="577"/>
      <c r="V176" s="567"/>
      <c r="W176" s="567"/>
      <c r="X176" s="567"/>
      <c r="Y176" s="568"/>
      <c r="Z176" s="548"/>
      <c r="AA176" s="549"/>
      <c r="AB176" s="549"/>
      <c r="AC176" s="550"/>
      <c r="AD176" s="548"/>
      <c r="AE176" s="549"/>
      <c r="AF176" s="549"/>
      <c r="AG176" s="550"/>
      <c r="AH176" s="548"/>
      <c r="AI176" s="549"/>
      <c r="AJ176" s="549"/>
      <c r="AK176" s="550"/>
      <c r="AL176" s="508"/>
      <c r="AM176" s="509"/>
      <c r="AN176" s="509"/>
      <c r="AO176" s="510"/>
      <c r="AP176" s="508"/>
      <c r="AQ176" s="509"/>
      <c r="AR176" s="509"/>
      <c r="AS176" s="510"/>
      <c r="AT176" s="274"/>
      <c r="AU176" s="8"/>
    </row>
    <row r="177" spans="1:47" ht="25.5" hidden="1" customHeight="1">
      <c r="A177" s="574" t="s">
        <v>322</v>
      </c>
      <c r="B177" s="575"/>
      <c r="C177" s="575"/>
      <c r="D177" s="575"/>
      <c r="E177" s="575"/>
      <c r="F177" s="575"/>
      <c r="G177" s="575"/>
      <c r="H177" s="575"/>
      <c r="I177" s="576"/>
      <c r="J177" s="554">
        <v>260</v>
      </c>
      <c r="K177" s="555"/>
      <c r="L177" s="556"/>
      <c r="M177" s="508" t="s">
        <v>49</v>
      </c>
      <c r="N177" s="509"/>
      <c r="O177" s="510"/>
      <c r="P177" s="548">
        <f t="shared" si="3"/>
        <v>0</v>
      </c>
      <c r="Q177" s="549"/>
      <c r="R177" s="549"/>
      <c r="S177" s="549"/>
      <c r="T177" s="550"/>
      <c r="U177" s="548">
        <f>U178</f>
        <v>0</v>
      </c>
      <c r="V177" s="549"/>
      <c r="W177" s="549"/>
      <c r="X177" s="549"/>
      <c r="Y177" s="550"/>
      <c r="Z177" s="548">
        <f>Z178</f>
        <v>0</v>
      </c>
      <c r="AA177" s="549"/>
      <c r="AB177" s="549"/>
      <c r="AC177" s="550"/>
      <c r="AD177" s="548">
        <f>AD178</f>
        <v>0</v>
      </c>
      <c r="AE177" s="549"/>
      <c r="AF177" s="549"/>
      <c r="AG177" s="550"/>
      <c r="AH177" s="508">
        <f>AH178</f>
        <v>0</v>
      </c>
      <c r="AI177" s="509"/>
      <c r="AJ177" s="509"/>
      <c r="AK177" s="510"/>
      <c r="AL177" s="508">
        <f>AL178</f>
        <v>0</v>
      </c>
      <c r="AM177" s="509"/>
      <c r="AN177" s="509"/>
      <c r="AO177" s="510"/>
      <c r="AP177" s="508">
        <f>AP178</f>
        <v>0</v>
      </c>
      <c r="AQ177" s="509"/>
      <c r="AR177" s="509"/>
      <c r="AS177" s="510"/>
      <c r="AT177" s="274"/>
      <c r="AU177" s="8"/>
    </row>
    <row r="178" spans="1:47" hidden="1">
      <c r="A178" s="569" t="s">
        <v>316</v>
      </c>
      <c r="B178" s="570"/>
      <c r="C178" s="570"/>
      <c r="D178" s="570"/>
      <c r="E178" s="570"/>
      <c r="F178" s="570"/>
      <c r="G178" s="570"/>
      <c r="H178" s="570"/>
      <c r="I178" s="571"/>
      <c r="J178" s="523"/>
      <c r="K178" s="524"/>
      <c r="L178" s="525"/>
      <c r="M178" s="535">
        <v>244</v>
      </c>
      <c r="N178" s="572"/>
      <c r="O178" s="536"/>
      <c r="P178" s="557">
        <f t="shared" si="3"/>
        <v>0</v>
      </c>
      <c r="Q178" s="558"/>
      <c r="R178" s="558"/>
      <c r="S178" s="558"/>
      <c r="T178" s="559"/>
      <c r="U178" s="529"/>
      <c r="V178" s="530"/>
      <c r="W178" s="530"/>
      <c r="X178" s="530"/>
      <c r="Y178" s="531"/>
      <c r="Z178" s="557"/>
      <c r="AA178" s="558"/>
      <c r="AB178" s="558"/>
      <c r="AC178" s="559"/>
      <c r="AD178" s="557"/>
      <c r="AE178" s="558"/>
      <c r="AF178" s="558"/>
      <c r="AG178" s="559"/>
      <c r="AH178" s="557"/>
      <c r="AI178" s="558"/>
      <c r="AJ178" s="558"/>
      <c r="AK178" s="559"/>
      <c r="AL178" s="523"/>
      <c r="AM178" s="524"/>
      <c r="AN178" s="524"/>
      <c r="AO178" s="525"/>
      <c r="AP178" s="523"/>
      <c r="AQ178" s="524"/>
      <c r="AR178" s="524"/>
      <c r="AS178" s="525"/>
      <c r="AT178" s="274"/>
      <c r="AU178" s="8"/>
    </row>
    <row r="179" spans="1:47" ht="38.25" hidden="1" customHeight="1">
      <c r="A179" s="563" t="s">
        <v>323</v>
      </c>
      <c r="B179" s="564"/>
      <c r="C179" s="564"/>
      <c r="D179" s="564"/>
      <c r="E179" s="564"/>
      <c r="F179" s="564"/>
      <c r="G179" s="564"/>
      <c r="H179" s="564"/>
      <c r="I179" s="565"/>
      <c r="J179" s="526"/>
      <c r="K179" s="527"/>
      <c r="L179" s="528"/>
      <c r="M179" s="537"/>
      <c r="N179" s="573"/>
      <c r="O179" s="538"/>
      <c r="P179" s="560">
        <f t="shared" si="3"/>
        <v>0</v>
      </c>
      <c r="Q179" s="561"/>
      <c r="R179" s="561"/>
      <c r="S179" s="561"/>
      <c r="T179" s="562"/>
      <c r="U179" s="532"/>
      <c r="V179" s="533"/>
      <c r="W179" s="533"/>
      <c r="X179" s="533"/>
      <c r="Y179" s="534"/>
      <c r="Z179" s="560"/>
      <c r="AA179" s="561"/>
      <c r="AB179" s="561"/>
      <c r="AC179" s="562"/>
      <c r="AD179" s="560"/>
      <c r="AE179" s="561"/>
      <c r="AF179" s="561"/>
      <c r="AG179" s="562"/>
      <c r="AH179" s="560"/>
      <c r="AI179" s="561"/>
      <c r="AJ179" s="561"/>
      <c r="AK179" s="562"/>
      <c r="AL179" s="526"/>
      <c r="AM179" s="527"/>
      <c r="AN179" s="527"/>
      <c r="AO179" s="528"/>
      <c r="AP179" s="526"/>
      <c r="AQ179" s="527"/>
      <c r="AR179" s="527"/>
      <c r="AS179" s="528"/>
      <c r="AT179" s="274"/>
      <c r="AU179" s="8"/>
    </row>
    <row r="180" spans="1:47" s="10" customFormat="1" hidden="1">
      <c r="A180" s="551" t="s">
        <v>51</v>
      </c>
      <c r="B180" s="552"/>
      <c r="C180" s="552"/>
      <c r="D180" s="552"/>
      <c r="E180" s="552"/>
      <c r="F180" s="552"/>
      <c r="G180" s="552"/>
      <c r="H180" s="552"/>
      <c r="I180" s="553"/>
      <c r="J180" s="554">
        <v>500</v>
      </c>
      <c r="K180" s="555"/>
      <c r="L180" s="556"/>
      <c r="M180" s="508" t="s">
        <v>49</v>
      </c>
      <c r="N180" s="509"/>
      <c r="O180" s="510"/>
      <c r="P180" s="548">
        <f t="shared" si="3"/>
        <v>0</v>
      </c>
      <c r="Q180" s="549"/>
      <c r="R180" s="549"/>
      <c r="S180" s="549"/>
      <c r="T180" s="550"/>
      <c r="U180" s="566">
        <f>U132</f>
        <v>0</v>
      </c>
      <c r="V180" s="567"/>
      <c r="W180" s="567"/>
      <c r="X180" s="567"/>
      <c r="Y180" s="568"/>
      <c r="Z180" s="548">
        <f>Z132</f>
        <v>0</v>
      </c>
      <c r="AA180" s="549"/>
      <c r="AB180" s="549"/>
      <c r="AC180" s="550"/>
      <c r="AD180" s="548">
        <f>AD132</f>
        <v>0</v>
      </c>
      <c r="AE180" s="549"/>
      <c r="AF180" s="549"/>
      <c r="AG180" s="550"/>
      <c r="AH180" s="548">
        <f>AH132</f>
        <v>0</v>
      </c>
      <c r="AI180" s="549"/>
      <c r="AJ180" s="549"/>
      <c r="AK180" s="550"/>
      <c r="AL180" s="508">
        <f>AL132</f>
        <v>0</v>
      </c>
      <c r="AM180" s="509"/>
      <c r="AN180" s="509"/>
      <c r="AO180" s="510"/>
      <c r="AP180" s="508">
        <f>AP132</f>
        <v>0</v>
      </c>
      <c r="AQ180" s="509"/>
      <c r="AR180" s="509"/>
      <c r="AS180" s="510"/>
      <c r="AT180" s="275"/>
      <c r="AU180" s="9"/>
    </row>
    <row r="181" spans="1:47" hidden="1">
      <c r="A181" s="551" t="s">
        <v>52</v>
      </c>
      <c r="B181" s="552"/>
      <c r="C181" s="552"/>
      <c r="D181" s="552"/>
      <c r="E181" s="552"/>
      <c r="F181" s="552"/>
      <c r="G181" s="552"/>
      <c r="H181" s="552"/>
      <c r="I181" s="553"/>
      <c r="J181" s="554">
        <v>600</v>
      </c>
      <c r="K181" s="555"/>
      <c r="L181" s="556"/>
      <c r="M181" s="508" t="s">
        <v>49</v>
      </c>
      <c r="N181" s="509"/>
      <c r="O181" s="510"/>
      <c r="P181" s="548">
        <f>SUM(U181:AS181)</f>
        <v>0</v>
      </c>
      <c r="Q181" s="549"/>
      <c r="R181" s="549"/>
      <c r="S181" s="549"/>
      <c r="T181" s="550"/>
      <c r="U181" s="548">
        <f>U180+U139-U154</f>
        <v>0</v>
      </c>
      <c r="V181" s="549"/>
      <c r="W181" s="549"/>
      <c r="X181" s="549"/>
      <c r="Y181" s="550"/>
      <c r="Z181" s="548">
        <f>Z180+Z139-Z154</f>
        <v>0</v>
      </c>
      <c r="AA181" s="549"/>
      <c r="AB181" s="549"/>
      <c r="AC181" s="550"/>
      <c r="AD181" s="548">
        <f>AD180+AD139-AD154</f>
        <v>0</v>
      </c>
      <c r="AE181" s="549"/>
      <c r="AF181" s="549"/>
      <c r="AG181" s="550"/>
      <c r="AH181" s="508">
        <f>AH180+AH139-AH154</f>
        <v>0</v>
      </c>
      <c r="AI181" s="509"/>
      <c r="AJ181" s="509"/>
      <c r="AK181" s="510"/>
      <c r="AL181" s="508">
        <f>AL180+AL139-AL154</f>
        <v>0</v>
      </c>
      <c r="AM181" s="509"/>
      <c r="AN181" s="509"/>
      <c r="AO181" s="510"/>
      <c r="AP181" s="508">
        <f>AP180+AP139-AP154</f>
        <v>0</v>
      </c>
      <c r="AQ181" s="509"/>
      <c r="AR181" s="509"/>
      <c r="AS181" s="510"/>
      <c r="AT181" s="274"/>
      <c r="AU181" s="8"/>
    </row>
    <row r="182" spans="1:47" ht="12.75" hidden="1" customHeight="1">
      <c r="A182" s="519" t="s">
        <v>23</v>
      </c>
      <c r="B182" s="519"/>
      <c r="C182" s="519"/>
      <c r="D182" s="519"/>
      <c r="E182" s="519"/>
      <c r="F182" s="519"/>
      <c r="G182" s="519"/>
      <c r="H182" s="519"/>
      <c r="I182" s="519"/>
      <c r="J182" s="587" t="s">
        <v>40</v>
      </c>
      <c r="K182" s="587"/>
      <c r="L182" s="587"/>
      <c r="M182" s="587" t="s">
        <v>41</v>
      </c>
      <c r="N182" s="587"/>
      <c r="O182" s="587"/>
      <c r="P182" s="586" t="s">
        <v>79</v>
      </c>
      <c r="Q182" s="586"/>
      <c r="R182" s="586"/>
      <c r="S182" s="586"/>
      <c r="T182" s="586"/>
      <c r="U182" s="586"/>
      <c r="V182" s="586"/>
      <c r="W182" s="586"/>
      <c r="X182" s="586"/>
      <c r="Y182" s="586"/>
      <c r="Z182" s="586"/>
      <c r="AA182" s="586"/>
      <c r="AB182" s="586"/>
      <c r="AC182" s="586"/>
      <c r="AD182" s="586"/>
      <c r="AE182" s="586"/>
      <c r="AF182" s="586"/>
      <c r="AG182" s="586"/>
      <c r="AH182" s="586"/>
      <c r="AI182" s="586"/>
      <c r="AJ182" s="586"/>
      <c r="AK182" s="586"/>
      <c r="AL182" s="586"/>
      <c r="AM182" s="586"/>
      <c r="AN182" s="586"/>
      <c r="AO182" s="586"/>
      <c r="AP182" s="586"/>
      <c r="AQ182" s="586"/>
      <c r="AR182" s="586"/>
      <c r="AS182" s="586"/>
    </row>
    <row r="183" spans="1:47" ht="12.75" hidden="1" customHeight="1">
      <c r="A183" s="519"/>
      <c r="B183" s="519"/>
      <c r="C183" s="519"/>
      <c r="D183" s="519"/>
      <c r="E183" s="519"/>
      <c r="F183" s="519"/>
      <c r="G183" s="519"/>
      <c r="H183" s="519"/>
      <c r="I183" s="519"/>
      <c r="J183" s="587"/>
      <c r="K183" s="587"/>
      <c r="L183" s="587"/>
      <c r="M183" s="587"/>
      <c r="N183" s="587"/>
      <c r="O183" s="587"/>
      <c r="P183" s="586" t="s">
        <v>42</v>
      </c>
      <c r="Q183" s="586"/>
      <c r="R183" s="586"/>
      <c r="S183" s="586"/>
      <c r="T183" s="586"/>
      <c r="U183" s="586" t="s">
        <v>28</v>
      </c>
      <c r="V183" s="586"/>
      <c r="W183" s="586"/>
      <c r="X183" s="586"/>
      <c r="Y183" s="586"/>
      <c r="Z183" s="586"/>
      <c r="AA183" s="586"/>
      <c r="AB183" s="586"/>
      <c r="AC183" s="586"/>
      <c r="AD183" s="586"/>
      <c r="AE183" s="586"/>
      <c r="AF183" s="586"/>
      <c r="AG183" s="586"/>
      <c r="AH183" s="586"/>
      <c r="AI183" s="586"/>
      <c r="AJ183" s="586"/>
      <c r="AK183" s="586"/>
      <c r="AL183" s="586"/>
      <c r="AM183" s="586"/>
      <c r="AN183" s="586"/>
      <c r="AO183" s="586"/>
      <c r="AP183" s="586"/>
      <c r="AQ183" s="586"/>
      <c r="AR183" s="586"/>
      <c r="AS183" s="586"/>
    </row>
    <row r="184" spans="1:47" ht="79.5" hidden="1" customHeight="1">
      <c r="A184" s="519"/>
      <c r="B184" s="519"/>
      <c r="C184" s="519"/>
      <c r="D184" s="519"/>
      <c r="E184" s="519"/>
      <c r="F184" s="519"/>
      <c r="G184" s="519"/>
      <c r="H184" s="519"/>
      <c r="I184" s="519"/>
      <c r="J184" s="587"/>
      <c r="K184" s="587"/>
      <c r="L184" s="587"/>
      <c r="M184" s="587"/>
      <c r="N184" s="587"/>
      <c r="O184" s="587"/>
      <c r="P184" s="586"/>
      <c r="Q184" s="586"/>
      <c r="R184" s="586"/>
      <c r="S184" s="586"/>
      <c r="T184" s="586"/>
      <c r="U184" s="587" t="s">
        <v>325</v>
      </c>
      <c r="V184" s="587"/>
      <c r="W184" s="587"/>
      <c r="X184" s="587"/>
      <c r="Y184" s="587"/>
      <c r="Z184" s="587" t="s">
        <v>43</v>
      </c>
      <c r="AA184" s="587"/>
      <c r="AB184" s="587"/>
      <c r="AC184" s="587"/>
      <c r="AD184" s="587" t="s">
        <v>44</v>
      </c>
      <c r="AE184" s="587"/>
      <c r="AF184" s="587"/>
      <c r="AG184" s="587"/>
      <c r="AH184" s="587" t="s">
        <v>45</v>
      </c>
      <c r="AI184" s="587"/>
      <c r="AJ184" s="587"/>
      <c r="AK184" s="587"/>
      <c r="AL184" s="587" t="s">
        <v>46</v>
      </c>
      <c r="AM184" s="587"/>
      <c r="AN184" s="587"/>
      <c r="AO184" s="587"/>
      <c r="AP184" s="587"/>
      <c r="AQ184" s="587"/>
      <c r="AR184" s="587"/>
      <c r="AS184" s="587"/>
    </row>
    <row r="185" spans="1:47" ht="32.25" hidden="1" customHeight="1">
      <c r="A185" s="519"/>
      <c r="B185" s="519"/>
      <c r="C185" s="519"/>
      <c r="D185" s="519"/>
      <c r="E185" s="519"/>
      <c r="F185" s="519"/>
      <c r="G185" s="519"/>
      <c r="H185" s="519"/>
      <c r="I185" s="519"/>
      <c r="J185" s="587"/>
      <c r="K185" s="587"/>
      <c r="L185" s="587"/>
      <c r="M185" s="587"/>
      <c r="N185" s="587"/>
      <c r="O185" s="587"/>
      <c r="P185" s="586"/>
      <c r="Q185" s="586"/>
      <c r="R185" s="586"/>
      <c r="S185" s="586"/>
      <c r="T185" s="586"/>
      <c r="U185" s="587"/>
      <c r="V185" s="587"/>
      <c r="W185" s="587"/>
      <c r="X185" s="587"/>
      <c r="Y185" s="587"/>
      <c r="Z185" s="587"/>
      <c r="AA185" s="587"/>
      <c r="AB185" s="587"/>
      <c r="AC185" s="587"/>
      <c r="AD185" s="587"/>
      <c r="AE185" s="587"/>
      <c r="AF185" s="587"/>
      <c r="AG185" s="587"/>
      <c r="AH185" s="587"/>
      <c r="AI185" s="587"/>
      <c r="AJ185" s="587"/>
      <c r="AK185" s="587"/>
      <c r="AL185" s="587" t="s">
        <v>42</v>
      </c>
      <c r="AM185" s="587"/>
      <c r="AN185" s="587"/>
      <c r="AO185" s="587"/>
      <c r="AP185" s="587" t="s">
        <v>47</v>
      </c>
      <c r="AQ185" s="587"/>
      <c r="AR185" s="587"/>
      <c r="AS185" s="587"/>
    </row>
    <row r="186" spans="1:47" ht="16.149999999999999" hidden="1" customHeight="1">
      <c r="A186" s="579">
        <v>1</v>
      </c>
      <c r="B186" s="580"/>
      <c r="C186" s="580"/>
      <c r="D186" s="580"/>
      <c r="E186" s="580"/>
      <c r="F186" s="580"/>
      <c r="G186" s="580"/>
      <c r="H186" s="580"/>
      <c r="I186" s="581"/>
      <c r="J186" s="579">
        <v>2</v>
      </c>
      <c r="K186" s="580"/>
      <c r="L186" s="580"/>
      <c r="M186" s="580">
        <v>3</v>
      </c>
      <c r="N186" s="580"/>
      <c r="O186" s="580"/>
      <c r="P186" s="580">
        <v>4</v>
      </c>
      <c r="Q186" s="580"/>
      <c r="R186" s="580"/>
      <c r="S186" s="580"/>
      <c r="T186" s="580"/>
      <c r="U186" s="580">
        <v>5</v>
      </c>
      <c r="V186" s="580"/>
      <c r="W186" s="580"/>
      <c r="X186" s="580"/>
      <c r="Y186" s="581"/>
      <c r="Z186" s="579">
        <v>6</v>
      </c>
      <c r="AA186" s="580"/>
      <c r="AB186" s="580"/>
      <c r="AC186" s="581"/>
      <c r="AD186" s="579">
        <v>7</v>
      </c>
      <c r="AE186" s="580"/>
      <c r="AF186" s="580"/>
      <c r="AG186" s="581"/>
      <c r="AH186" s="579">
        <v>8</v>
      </c>
      <c r="AI186" s="580"/>
      <c r="AJ186" s="580"/>
      <c r="AK186" s="581"/>
      <c r="AL186" s="579">
        <v>9</v>
      </c>
      <c r="AM186" s="580"/>
      <c r="AN186" s="580"/>
      <c r="AO186" s="581"/>
      <c r="AP186" s="579">
        <v>10</v>
      </c>
      <c r="AQ186" s="580"/>
      <c r="AR186" s="580"/>
      <c r="AS186" s="581"/>
    </row>
    <row r="187" spans="1:47" s="2" customFormat="1" ht="16.149999999999999" hidden="1" customHeight="1">
      <c r="A187" s="582">
        <v>2019</v>
      </c>
      <c r="B187" s="583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3"/>
      <c r="Q187" s="583"/>
      <c r="R187" s="583"/>
      <c r="S187" s="583"/>
      <c r="T187" s="583"/>
      <c r="U187" s="583"/>
      <c r="V187" s="583"/>
      <c r="W187" s="583"/>
      <c r="X187" s="583"/>
      <c r="Y187" s="583"/>
      <c r="Z187" s="583"/>
      <c r="AA187" s="583"/>
      <c r="AB187" s="583"/>
      <c r="AC187" s="583"/>
      <c r="AD187" s="583"/>
      <c r="AE187" s="583"/>
      <c r="AF187" s="583"/>
      <c r="AG187" s="583"/>
      <c r="AH187" s="583"/>
      <c r="AI187" s="583"/>
      <c r="AJ187" s="583"/>
      <c r="AK187" s="583"/>
      <c r="AL187" s="583"/>
      <c r="AM187" s="583"/>
      <c r="AN187" s="583"/>
      <c r="AO187" s="583"/>
      <c r="AP187" s="583"/>
      <c r="AQ187" s="583"/>
      <c r="AR187" s="583"/>
      <c r="AS187" s="584"/>
      <c r="AT187" s="273"/>
    </row>
    <row r="188" spans="1:47" hidden="1">
      <c r="A188" s="551" t="s">
        <v>48</v>
      </c>
      <c r="B188" s="552"/>
      <c r="C188" s="552"/>
      <c r="D188" s="552"/>
      <c r="E188" s="552"/>
      <c r="F188" s="552"/>
      <c r="G188" s="552"/>
      <c r="H188" s="552"/>
      <c r="I188" s="553"/>
      <c r="J188" s="513">
        <v>100</v>
      </c>
      <c r="K188" s="513"/>
      <c r="L188" s="513"/>
      <c r="M188" s="585" t="s">
        <v>49</v>
      </c>
      <c r="N188" s="585"/>
      <c r="O188" s="585"/>
      <c r="P188" s="578">
        <f>P189+P191+P195+P196+P197+P198+P199</f>
        <v>0</v>
      </c>
      <c r="Q188" s="578"/>
      <c r="R188" s="578"/>
      <c r="S188" s="578"/>
      <c r="T188" s="578"/>
      <c r="U188" s="578">
        <f>U191</f>
        <v>0</v>
      </c>
      <c r="V188" s="578"/>
      <c r="W188" s="578"/>
      <c r="X188" s="578"/>
      <c r="Y188" s="578"/>
      <c r="Z188" s="578">
        <f>Z197</f>
        <v>0</v>
      </c>
      <c r="AA188" s="578"/>
      <c r="AB188" s="578"/>
      <c r="AC188" s="578"/>
      <c r="AD188" s="578">
        <f>AD197</f>
        <v>0</v>
      </c>
      <c r="AE188" s="578"/>
      <c r="AF188" s="578"/>
      <c r="AG188" s="578"/>
      <c r="AH188" s="501">
        <f>AH191</f>
        <v>0</v>
      </c>
      <c r="AI188" s="501"/>
      <c r="AJ188" s="501"/>
      <c r="AK188" s="501"/>
      <c r="AL188" s="501">
        <f>AL191+AL195+AL196+AL198</f>
        <v>0</v>
      </c>
      <c r="AM188" s="501"/>
      <c r="AN188" s="501"/>
      <c r="AO188" s="501"/>
      <c r="AP188" s="501">
        <f>AP191+AP198</f>
        <v>0</v>
      </c>
      <c r="AQ188" s="501"/>
      <c r="AR188" s="501"/>
      <c r="AS188" s="501"/>
      <c r="AT188" s="274"/>
      <c r="AU188" s="8"/>
    </row>
    <row r="189" spans="1:47" hidden="1">
      <c r="A189" s="569" t="s">
        <v>287</v>
      </c>
      <c r="B189" s="570"/>
      <c r="C189" s="570"/>
      <c r="D189" s="570"/>
      <c r="E189" s="570"/>
      <c r="F189" s="570"/>
      <c r="G189" s="570"/>
      <c r="H189" s="570"/>
      <c r="I189" s="571"/>
      <c r="J189" s="513">
        <v>110</v>
      </c>
      <c r="K189" s="513"/>
      <c r="L189" s="513"/>
      <c r="M189" s="513">
        <v>120</v>
      </c>
      <c r="N189" s="513"/>
      <c r="O189" s="513"/>
      <c r="P189" s="578">
        <f>AL189</f>
        <v>0</v>
      </c>
      <c r="Q189" s="578"/>
      <c r="R189" s="578"/>
      <c r="S189" s="578"/>
      <c r="T189" s="578"/>
      <c r="U189" s="578" t="s">
        <v>49</v>
      </c>
      <c r="V189" s="578"/>
      <c r="W189" s="578"/>
      <c r="X189" s="578"/>
      <c r="Y189" s="578"/>
      <c r="Z189" s="578" t="s">
        <v>49</v>
      </c>
      <c r="AA189" s="578"/>
      <c r="AB189" s="578"/>
      <c r="AC189" s="578"/>
      <c r="AD189" s="578" t="s">
        <v>49</v>
      </c>
      <c r="AE189" s="578"/>
      <c r="AF189" s="578"/>
      <c r="AG189" s="578"/>
      <c r="AH189" s="501" t="s">
        <v>49</v>
      </c>
      <c r="AI189" s="501"/>
      <c r="AJ189" s="501"/>
      <c r="AK189" s="501"/>
      <c r="AL189" s="501"/>
      <c r="AM189" s="501"/>
      <c r="AN189" s="501"/>
      <c r="AO189" s="501"/>
      <c r="AP189" s="501" t="s">
        <v>49</v>
      </c>
      <c r="AQ189" s="501"/>
      <c r="AR189" s="501"/>
      <c r="AS189" s="501"/>
      <c r="AT189" s="274"/>
      <c r="AU189" s="8"/>
    </row>
    <row r="190" spans="1:47" ht="12.75" hidden="1" customHeight="1">
      <c r="A190" s="563" t="s">
        <v>288</v>
      </c>
      <c r="B190" s="564"/>
      <c r="C190" s="564"/>
      <c r="D190" s="564"/>
      <c r="E190" s="564"/>
      <c r="F190" s="564"/>
      <c r="G190" s="564"/>
      <c r="H190" s="564"/>
      <c r="I190" s="565"/>
      <c r="J190" s="513"/>
      <c r="K190" s="513"/>
      <c r="L190" s="513"/>
      <c r="M190" s="513"/>
      <c r="N190" s="513"/>
      <c r="O190" s="513"/>
      <c r="P190" s="578"/>
      <c r="Q190" s="578"/>
      <c r="R190" s="578"/>
      <c r="S190" s="578"/>
      <c r="T190" s="578"/>
      <c r="U190" s="578"/>
      <c r="V190" s="578"/>
      <c r="W190" s="578"/>
      <c r="X190" s="578"/>
      <c r="Y190" s="578"/>
      <c r="Z190" s="578"/>
      <c r="AA190" s="578"/>
      <c r="AB190" s="578"/>
      <c r="AC190" s="578"/>
      <c r="AD190" s="578"/>
      <c r="AE190" s="578"/>
      <c r="AF190" s="578"/>
      <c r="AG190" s="578"/>
      <c r="AH190" s="501"/>
      <c r="AI190" s="501"/>
      <c r="AJ190" s="501"/>
      <c r="AK190" s="501"/>
      <c r="AL190" s="501"/>
      <c r="AM190" s="501"/>
      <c r="AN190" s="501"/>
      <c r="AO190" s="501"/>
      <c r="AP190" s="501"/>
      <c r="AQ190" s="501"/>
      <c r="AR190" s="501"/>
      <c r="AS190" s="501"/>
      <c r="AT190" s="274"/>
      <c r="AU190" s="8"/>
    </row>
    <row r="191" spans="1:47" ht="12.75" hidden="1" customHeight="1">
      <c r="A191" s="574" t="s">
        <v>289</v>
      </c>
      <c r="B191" s="575"/>
      <c r="C191" s="575"/>
      <c r="D191" s="575"/>
      <c r="E191" s="575"/>
      <c r="F191" s="575"/>
      <c r="G191" s="575"/>
      <c r="H191" s="575"/>
      <c r="I191" s="576"/>
      <c r="J191" s="513">
        <v>120</v>
      </c>
      <c r="K191" s="513"/>
      <c r="L191" s="513"/>
      <c r="M191" s="513">
        <v>130</v>
      </c>
      <c r="N191" s="513"/>
      <c r="O191" s="513"/>
      <c r="P191" s="578">
        <f>P192+P194</f>
        <v>0</v>
      </c>
      <c r="Q191" s="578"/>
      <c r="R191" s="578"/>
      <c r="S191" s="578"/>
      <c r="T191" s="578"/>
      <c r="U191" s="578">
        <f>U192+U194</f>
        <v>0</v>
      </c>
      <c r="V191" s="578"/>
      <c r="W191" s="578"/>
      <c r="X191" s="578"/>
      <c r="Y191" s="578"/>
      <c r="Z191" s="578" t="s">
        <v>49</v>
      </c>
      <c r="AA191" s="578"/>
      <c r="AB191" s="578"/>
      <c r="AC191" s="578"/>
      <c r="AD191" s="578" t="s">
        <v>49</v>
      </c>
      <c r="AE191" s="578"/>
      <c r="AF191" s="578"/>
      <c r="AG191" s="578"/>
      <c r="AH191" s="501">
        <f>AH192+AH194</f>
        <v>0</v>
      </c>
      <c r="AI191" s="501"/>
      <c r="AJ191" s="501"/>
      <c r="AK191" s="501"/>
      <c r="AL191" s="501">
        <f>AL192+AL194</f>
        <v>0</v>
      </c>
      <c r="AM191" s="501"/>
      <c r="AN191" s="501"/>
      <c r="AO191" s="501"/>
      <c r="AP191" s="501">
        <f t="shared" ref="AP191" si="4">AP192+AP194</f>
        <v>0</v>
      </c>
      <c r="AQ191" s="501"/>
      <c r="AR191" s="501"/>
      <c r="AS191" s="501"/>
      <c r="AT191" s="274"/>
      <c r="AU191" s="8"/>
    </row>
    <row r="192" spans="1:47" hidden="1">
      <c r="A192" s="569" t="s">
        <v>290</v>
      </c>
      <c r="B192" s="570"/>
      <c r="C192" s="570"/>
      <c r="D192" s="570"/>
      <c r="E192" s="570"/>
      <c r="F192" s="570"/>
      <c r="G192" s="570"/>
      <c r="H192" s="570"/>
      <c r="I192" s="571"/>
      <c r="J192" s="501"/>
      <c r="K192" s="501"/>
      <c r="L192" s="501"/>
      <c r="M192" s="513">
        <v>130</v>
      </c>
      <c r="N192" s="513"/>
      <c r="O192" s="513"/>
      <c r="P192" s="578">
        <f>U192+AH192+AL192+AP192</f>
        <v>0</v>
      </c>
      <c r="Q192" s="578"/>
      <c r="R192" s="578"/>
      <c r="S192" s="578"/>
      <c r="T192" s="578"/>
      <c r="U192" s="578"/>
      <c r="V192" s="578"/>
      <c r="W192" s="578"/>
      <c r="X192" s="578"/>
      <c r="Y192" s="578"/>
      <c r="Z192" s="578" t="s">
        <v>49</v>
      </c>
      <c r="AA192" s="578"/>
      <c r="AB192" s="578"/>
      <c r="AC192" s="578"/>
      <c r="AD192" s="578" t="s">
        <v>49</v>
      </c>
      <c r="AE192" s="578"/>
      <c r="AF192" s="578"/>
      <c r="AG192" s="578"/>
      <c r="AH192" s="578"/>
      <c r="AI192" s="578"/>
      <c r="AJ192" s="578"/>
      <c r="AK192" s="578"/>
      <c r="AL192" s="501"/>
      <c r="AM192" s="501"/>
      <c r="AN192" s="501"/>
      <c r="AO192" s="501"/>
      <c r="AP192" s="501"/>
      <c r="AQ192" s="501"/>
      <c r="AR192" s="501"/>
      <c r="AS192" s="501"/>
      <c r="AT192" s="274"/>
      <c r="AU192" s="8"/>
    </row>
    <row r="193" spans="1:47" ht="12.75" hidden="1" customHeight="1">
      <c r="A193" s="563" t="s">
        <v>291</v>
      </c>
      <c r="B193" s="564"/>
      <c r="C193" s="564"/>
      <c r="D193" s="564"/>
      <c r="E193" s="564"/>
      <c r="F193" s="564"/>
      <c r="G193" s="564"/>
      <c r="H193" s="564"/>
      <c r="I193" s="565"/>
      <c r="J193" s="501"/>
      <c r="K193" s="501"/>
      <c r="L193" s="501"/>
      <c r="M193" s="513"/>
      <c r="N193" s="513"/>
      <c r="O193" s="513"/>
      <c r="P193" s="578"/>
      <c r="Q193" s="578"/>
      <c r="R193" s="578"/>
      <c r="S193" s="578"/>
      <c r="T193" s="578"/>
      <c r="U193" s="578"/>
      <c r="V193" s="578"/>
      <c r="W193" s="578"/>
      <c r="X193" s="578"/>
      <c r="Y193" s="578"/>
      <c r="Z193" s="578"/>
      <c r="AA193" s="578"/>
      <c r="AB193" s="578"/>
      <c r="AC193" s="578"/>
      <c r="AD193" s="578"/>
      <c r="AE193" s="578"/>
      <c r="AF193" s="578"/>
      <c r="AG193" s="578"/>
      <c r="AH193" s="578"/>
      <c r="AI193" s="578"/>
      <c r="AJ193" s="578"/>
      <c r="AK193" s="578"/>
      <c r="AL193" s="501"/>
      <c r="AM193" s="501"/>
      <c r="AN193" s="501"/>
      <c r="AO193" s="501"/>
      <c r="AP193" s="501"/>
      <c r="AQ193" s="501"/>
      <c r="AR193" s="501"/>
      <c r="AS193" s="501"/>
      <c r="AT193" s="274"/>
      <c r="AU193" s="8"/>
    </row>
    <row r="194" spans="1:47" ht="12.75" hidden="1" customHeight="1">
      <c r="A194" s="574" t="s">
        <v>292</v>
      </c>
      <c r="B194" s="575"/>
      <c r="C194" s="575"/>
      <c r="D194" s="575"/>
      <c r="E194" s="575"/>
      <c r="F194" s="575"/>
      <c r="G194" s="575"/>
      <c r="H194" s="575"/>
      <c r="I194" s="576"/>
      <c r="J194" s="501"/>
      <c r="K194" s="501"/>
      <c r="L194" s="501"/>
      <c r="M194" s="513">
        <v>130</v>
      </c>
      <c r="N194" s="513"/>
      <c r="O194" s="513"/>
      <c r="P194" s="578">
        <f>U194+AH194+AL194+AP194</f>
        <v>0</v>
      </c>
      <c r="Q194" s="578"/>
      <c r="R194" s="578"/>
      <c r="S194" s="578"/>
      <c r="T194" s="578"/>
      <c r="U194" s="515"/>
      <c r="V194" s="515"/>
      <c r="W194" s="515"/>
      <c r="X194" s="515"/>
      <c r="Y194" s="515"/>
      <c r="Z194" s="578" t="s">
        <v>49</v>
      </c>
      <c r="AA194" s="578"/>
      <c r="AB194" s="578"/>
      <c r="AC194" s="578"/>
      <c r="AD194" s="578" t="s">
        <v>49</v>
      </c>
      <c r="AE194" s="578"/>
      <c r="AF194" s="578"/>
      <c r="AG194" s="578"/>
      <c r="AH194" s="578"/>
      <c r="AI194" s="578"/>
      <c r="AJ194" s="578"/>
      <c r="AK194" s="578"/>
      <c r="AL194" s="501"/>
      <c r="AM194" s="501"/>
      <c r="AN194" s="501"/>
      <c r="AO194" s="501"/>
      <c r="AP194" s="501"/>
      <c r="AQ194" s="501"/>
      <c r="AR194" s="501"/>
      <c r="AS194" s="501"/>
      <c r="AT194" s="274"/>
      <c r="AU194" s="8"/>
    </row>
    <row r="195" spans="1:47" ht="25.5" hidden="1" customHeight="1">
      <c r="A195" s="574" t="s">
        <v>293</v>
      </c>
      <c r="B195" s="575"/>
      <c r="C195" s="575"/>
      <c r="D195" s="575"/>
      <c r="E195" s="575"/>
      <c r="F195" s="575"/>
      <c r="G195" s="575"/>
      <c r="H195" s="575"/>
      <c r="I195" s="576"/>
      <c r="J195" s="513">
        <v>130</v>
      </c>
      <c r="K195" s="513"/>
      <c r="L195" s="513"/>
      <c r="M195" s="513">
        <v>140</v>
      </c>
      <c r="N195" s="513"/>
      <c r="O195" s="513"/>
      <c r="P195" s="578">
        <f>AL195</f>
        <v>0</v>
      </c>
      <c r="Q195" s="578"/>
      <c r="R195" s="578"/>
      <c r="S195" s="578"/>
      <c r="T195" s="578"/>
      <c r="U195" s="578" t="s">
        <v>49</v>
      </c>
      <c r="V195" s="578"/>
      <c r="W195" s="578"/>
      <c r="X195" s="578"/>
      <c r="Y195" s="578"/>
      <c r="Z195" s="578" t="s">
        <v>49</v>
      </c>
      <c r="AA195" s="578"/>
      <c r="AB195" s="578"/>
      <c r="AC195" s="578"/>
      <c r="AD195" s="578" t="s">
        <v>49</v>
      </c>
      <c r="AE195" s="578"/>
      <c r="AF195" s="578"/>
      <c r="AG195" s="578"/>
      <c r="AH195" s="501" t="s">
        <v>49</v>
      </c>
      <c r="AI195" s="501"/>
      <c r="AJ195" s="501"/>
      <c r="AK195" s="501"/>
      <c r="AL195" s="501"/>
      <c r="AM195" s="501"/>
      <c r="AN195" s="501"/>
      <c r="AO195" s="501"/>
      <c r="AP195" s="501" t="s">
        <v>49</v>
      </c>
      <c r="AQ195" s="501"/>
      <c r="AR195" s="501"/>
      <c r="AS195" s="501"/>
      <c r="AT195" s="274"/>
      <c r="AU195" s="8"/>
    </row>
    <row r="196" spans="1:47" ht="51" hidden="1" customHeight="1">
      <c r="A196" s="574" t="s">
        <v>294</v>
      </c>
      <c r="B196" s="575"/>
      <c r="C196" s="575"/>
      <c r="D196" s="575"/>
      <c r="E196" s="575"/>
      <c r="F196" s="575"/>
      <c r="G196" s="575"/>
      <c r="H196" s="575"/>
      <c r="I196" s="576"/>
      <c r="J196" s="513">
        <v>140</v>
      </c>
      <c r="K196" s="513"/>
      <c r="L196" s="513"/>
      <c r="M196" s="513">
        <v>150</v>
      </c>
      <c r="N196" s="513"/>
      <c r="O196" s="513"/>
      <c r="P196" s="578">
        <f>AL196</f>
        <v>0</v>
      </c>
      <c r="Q196" s="578"/>
      <c r="R196" s="578"/>
      <c r="S196" s="578"/>
      <c r="T196" s="578"/>
      <c r="U196" s="578" t="s">
        <v>49</v>
      </c>
      <c r="V196" s="578"/>
      <c r="W196" s="578"/>
      <c r="X196" s="578"/>
      <c r="Y196" s="578"/>
      <c r="Z196" s="578" t="s">
        <v>49</v>
      </c>
      <c r="AA196" s="578"/>
      <c r="AB196" s="578"/>
      <c r="AC196" s="578"/>
      <c r="AD196" s="578" t="s">
        <v>49</v>
      </c>
      <c r="AE196" s="578"/>
      <c r="AF196" s="578"/>
      <c r="AG196" s="578"/>
      <c r="AH196" s="501" t="s">
        <v>49</v>
      </c>
      <c r="AI196" s="501"/>
      <c r="AJ196" s="501"/>
      <c r="AK196" s="501"/>
      <c r="AL196" s="501"/>
      <c r="AM196" s="501"/>
      <c r="AN196" s="501"/>
      <c r="AO196" s="501"/>
      <c r="AP196" s="501" t="s">
        <v>49</v>
      </c>
      <c r="AQ196" s="501"/>
      <c r="AR196" s="501"/>
      <c r="AS196" s="501"/>
      <c r="AT196" s="274"/>
      <c r="AU196" s="8"/>
    </row>
    <row r="197" spans="1:47" hidden="1">
      <c r="A197" s="574" t="s">
        <v>295</v>
      </c>
      <c r="B197" s="575"/>
      <c r="C197" s="575"/>
      <c r="D197" s="575"/>
      <c r="E197" s="575"/>
      <c r="F197" s="575"/>
      <c r="G197" s="575"/>
      <c r="H197" s="575"/>
      <c r="I197" s="576"/>
      <c r="J197" s="513">
        <v>150</v>
      </c>
      <c r="K197" s="513"/>
      <c r="L197" s="513"/>
      <c r="M197" s="554">
        <v>180</v>
      </c>
      <c r="N197" s="555"/>
      <c r="O197" s="556"/>
      <c r="P197" s="548">
        <f>AD197+Z197</f>
        <v>0</v>
      </c>
      <c r="Q197" s="549"/>
      <c r="R197" s="549"/>
      <c r="S197" s="549"/>
      <c r="T197" s="550"/>
      <c r="U197" s="548" t="s">
        <v>49</v>
      </c>
      <c r="V197" s="549"/>
      <c r="W197" s="549"/>
      <c r="X197" s="549"/>
      <c r="Y197" s="550"/>
      <c r="Z197" s="548"/>
      <c r="AA197" s="549"/>
      <c r="AB197" s="549"/>
      <c r="AC197" s="550"/>
      <c r="AD197" s="548"/>
      <c r="AE197" s="549"/>
      <c r="AF197" s="549"/>
      <c r="AG197" s="550"/>
      <c r="AH197" s="508" t="s">
        <v>49</v>
      </c>
      <c r="AI197" s="509"/>
      <c r="AJ197" s="509"/>
      <c r="AK197" s="510"/>
      <c r="AL197" s="508" t="s">
        <v>49</v>
      </c>
      <c r="AM197" s="509"/>
      <c r="AN197" s="509"/>
      <c r="AO197" s="510"/>
      <c r="AP197" s="508" t="s">
        <v>49</v>
      </c>
      <c r="AQ197" s="509"/>
      <c r="AR197" s="509"/>
      <c r="AS197" s="510"/>
      <c r="AT197" s="274"/>
      <c r="AU197" s="8"/>
    </row>
    <row r="198" spans="1:47" hidden="1">
      <c r="A198" s="574" t="s">
        <v>296</v>
      </c>
      <c r="B198" s="575"/>
      <c r="C198" s="575"/>
      <c r="D198" s="575"/>
      <c r="E198" s="575"/>
      <c r="F198" s="575"/>
      <c r="G198" s="575"/>
      <c r="H198" s="575"/>
      <c r="I198" s="576"/>
      <c r="J198" s="513">
        <v>160</v>
      </c>
      <c r="K198" s="513"/>
      <c r="L198" s="513"/>
      <c r="M198" s="554">
        <v>180</v>
      </c>
      <c r="N198" s="555"/>
      <c r="O198" s="556"/>
      <c r="P198" s="548">
        <f>AL198+AP198</f>
        <v>0</v>
      </c>
      <c r="Q198" s="549"/>
      <c r="R198" s="549"/>
      <c r="S198" s="549"/>
      <c r="T198" s="550"/>
      <c r="U198" s="548" t="s">
        <v>49</v>
      </c>
      <c r="V198" s="549"/>
      <c r="W198" s="549"/>
      <c r="X198" s="549"/>
      <c r="Y198" s="550"/>
      <c r="Z198" s="548" t="s">
        <v>49</v>
      </c>
      <c r="AA198" s="549"/>
      <c r="AB198" s="549"/>
      <c r="AC198" s="550"/>
      <c r="AD198" s="548" t="s">
        <v>49</v>
      </c>
      <c r="AE198" s="549"/>
      <c r="AF198" s="549"/>
      <c r="AG198" s="550"/>
      <c r="AH198" s="508" t="s">
        <v>49</v>
      </c>
      <c r="AI198" s="509"/>
      <c r="AJ198" s="509"/>
      <c r="AK198" s="510"/>
      <c r="AL198" s="508"/>
      <c r="AM198" s="509"/>
      <c r="AN198" s="509"/>
      <c r="AO198" s="510"/>
      <c r="AP198" s="508"/>
      <c r="AQ198" s="509"/>
      <c r="AR198" s="509"/>
      <c r="AS198" s="510"/>
      <c r="AT198" s="274"/>
      <c r="AU198" s="8"/>
    </row>
    <row r="199" spans="1:47" hidden="1">
      <c r="A199" s="574" t="s">
        <v>297</v>
      </c>
      <c r="B199" s="575"/>
      <c r="C199" s="575"/>
      <c r="D199" s="575"/>
      <c r="E199" s="575"/>
      <c r="F199" s="575"/>
      <c r="G199" s="575"/>
      <c r="H199" s="575"/>
      <c r="I199" s="576"/>
      <c r="J199" s="513">
        <v>180</v>
      </c>
      <c r="K199" s="513"/>
      <c r="L199" s="513"/>
      <c r="M199" s="508" t="s">
        <v>49</v>
      </c>
      <c r="N199" s="509"/>
      <c r="O199" s="510"/>
      <c r="P199" s="548">
        <f>P200+P202</f>
        <v>0</v>
      </c>
      <c r="Q199" s="549"/>
      <c r="R199" s="549"/>
      <c r="S199" s="549"/>
      <c r="T199" s="550"/>
      <c r="U199" s="548" t="s">
        <v>49</v>
      </c>
      <c r="V199" s="549"/>
      <c r="W199" s="549"/>
      <c r="X199" s="549"/>
      <c r="Y199" s="550"/>
      <c r="Z199" s="548" t="s">
        <v>49</v>
      </c>
      <c r="AA199" s="549"/>
      <c r="AB199" s="549"/>
      <c r="AC199" s="550"/>
      <c r="AD199" s="548" t="s">
        <v>49</v>
      </c>
      <c r="AE199" s="549"/>
      <c r="AF199" s="549"/>
      <c r="AG199" s="550"/>
      <c r="AH199" s="508" t="s">
        <v>49</v>
      </c>
      <c r="AI199" s="509"/>
      <c r="AJ199" s="509"/>
      <c r="AK199" s="510"/>
      <c r="AL199" s="508">
        <f>AL200+AL202</f>
        <v>0</v>
      </c>
      <c r="AM199" s="509"/>
      <c r="AN199" s="509"/>
      <c r="AO199" s="510"/>
      <c r="AP199" s="508" t="s">
        <v>49</v>
      </c>
      <c r="AQ199" s="509"/>
      <c r="AR199" s="509"/>
      <c r="AS199" s="510"/>
      <c r="AT199" s="274"/>
      <c r="AU199" s="8"/>
    </row>
    <row r="200" spans="1:47" hidden="1">
      <c r="A200" s="569" t="s">
        <v>298</v>
      </c>
      <c r="B200" s="570"/>
      <c r="C200" s="570"/>
      <c r="D200" s="570"/>
      <c r="E200" s="570"/>
      <c r="F200" s="570"/>
      <c r="G200" s="570"/>
      <c r="H200" s="570"/>
      <c r="I200" s="571"/>
      <c r="J200" s="523"/>
      <c r="K200" s="524"/>
      <c r="L200" s="525"/>
      <c r="M200" s="535">
        <v>410</v>
      </c>
      <c r="N200" s="572"/>
      <c r="O200" s="536"/>
      <c r="P200" s="557">
        <f>AL200</f>
        <v>0</v>
      </c>
      <c r="Q200" s="558"/>
      <c r="R200" s="558"/>
      <c r="S200" s="558"/>
      <c r="T200" s="559"/>
      <c r="U200" s="557" t="s">
        <v>49</v>
      </c>
      <c r="V200" s="558"/>
      <c r="W200" s="558"/>
      <c r="X200" s="558"/>
      <c r="Y200" s="559"/>
      <c r="Z200" s="557" t="s">
        <v>49</v>
      </c>
      <c r="AA200" s="558"/>
      <c r="AB200" s="558"/>
      <c r="AC200" s="559"/>
      <c r="AD200" s="557" t="s">
        <v>49</v>
      </c>
      <c r="AE200" s="558"/>
      <c r="AF200" s="558"/>
      <c r="AG200" s="559"/>
      <c r="AH200" s="523" t="s">
        <v>49</v>
      </c>
      <c r="AI200" s="524"/>
      <c r="AJ200" s="524"/>
      <c r="AK200" s="525"/>
      <c r="AL200" s="523"/>
      <c r="AM200" s="524"/>
      <c r="AN200" s="524"/>
      <c r="AO200" s="525"/>
      <c r="AP200" s="523" t="s">
        <v>49</v>
      </c>
      <c r="AQ200" s="524"/>
      <c r="AR200" s="524"/>
      <c r="AS200" s="525"/>
      <c r="AT200" s="274"/>
      <c r="AU200" s="8"/>
    </row>
    <row r="201" spans="1:47" ht="12.75" hidden="1" customHeight="1">
      <c r="A201" s="563" t="s">
        <v>299</v>
      </c>
      <c r="B201" s="564"/>
      <c r="C201" s="564"/>
      <c r="D201" s="564"/>
      <c r="E201" s="564"/>
      <c r="F201" s="564"/>
      <c r="G201" s="564"/>
      <c r="H201" s="564"/>
      <c r="I201" s="565"/>
      <c r="J201" s="526"/>
      <c r="K201" s="527"/>
      <c r="L201" s="528"/>
      <c r="M201" s="537"/>
      <c r="N201" s="573"/>
      <c r="O201" s="538"/>
      <c r="P201" s="560"/>
      <c r="Q201" s="561"/>
      <c r="R201" s="561"/>
      <c r="S201" s="561"/>
      <c r="T201" s="562"/>
      <c r="U201" s="560"/>
      <c r="V201" s="561"/>
      <c r="W201" s="561"/>
      <c r="X201" s="561"/>
      <c r="Y201" s="562"/>
      <c r="Z201" s="560"/>
      <c r="AA201" s="561"/>
      <c r="AB201" s="561"/>
      <c r="AC201" s="562"/>
      <c r="AD201" s="560"/>
      <c r="AE201" s="561"/>
      <c r="AF201" s="561"/>
      <c r="AG201" s="562"/>
      <c r="AH201" s="526"/>
      <c r="AI201" s="527"/>
      <c r="AJ201" s="527"/>
      <c r="AK201" s="528"/>
      <c r="AL201" s="526"/>
      <c r="AM201" s="527"/>
      <c r="AN201" s="527"/>
      <c r="AO201" s="528"/>
      <c r="AP201" s="526"/>
      <c r="AQ201" s="527"/>
      <c r="AR201" s="527"/>
      <c r="AS201" s="528"/>
      <c r="AT201" s="274"/>
      <c r="AU201" s="8"/>
    </row>
    <row r="202" spans="1:47" hidden="1">
      <c r="A202" s="574" t="s">
        <v>300</v>
      </c>
      <c r="B202" s="575"/>
      <c r="C202" s="575"/>
      <c r="D202" s="575"/>
      <c r="E202" s="575"/>
      <c r="F202" s="575"/>
      <c r="G202" s="575"/>
      <c r="H202" s="575"/>
      <c r="I202" s="576"/>
      <c r="J202" s="508"/>
      <c r="K202" s="509"/>
      <c r="L202" s="510"/>
      <c r="M202" s="554">
        <v>440</v>
      </c>
      <c r="N202" s="555"/>
      <c r="O202" s="556"/>
      <c r="P202" s="548">
        <f>AL202</f>
        <v>0</v>
      </c>
      <c r="Q202" s="549"/>
      <c r="R202" s="549"/>
      <c r="S202" s="549"/>
      <c r="T202" s="550"/>
      <c r="U202" s="548" t="s">
        <v>49</v>
      </c>
      <c r="V202" s="549"/>
      <c r="W202" s="549"/>
      <c r="X202" s="549"/>
      <c r="Y202" s="550"/>
      <c r="Z202" s="548" t="s">
        <v>49</v>
      </c>
      <c r="AA202" s="549"/>
      <c r="AB202" s="549"/>
      <c r="AC202" s="550"/>
      <c r="AD202" s="548" t="s">
        <v>49</v>
      </c>
      <c r="AE202" s="549"/>
      <c r="AF202" s="549"/>
      <c r="AG202" s="550"/>
      <c r="AH202" s="508" t="s">
        <v>49</v>
      </c>
      <c r="AI202" s="509"/>
      <c r="AJ202" s="509"/>
      <c r="AK202" s="510"/>
      <c r="AL202" s="508"/>
      <c r="AM202" s="509"/>
      <c r="AN202" s="509"/>
      <c r="AO202" s="510"/>
      <c r="AP202" s="508" t="s">
        <v>49</v>
      </c>
      <c r="AQ202" s="509"/>
      <c r="AR202" s="509"/>
      <c r="AS202" s="510"/>
      <c r="AT202" s="274"/>
      <c r="AU202" s="8"/>
    </row>
    <row r="203" spans="1:47" hidden="1">
      <c r="A203" s="551" t="s">
        <v>50</v>
      </c>
      <c r="B203" s="552"/>
      <c r="C203" s="552"/>
      <c r="D203" s="552"/>
      <c r="E203" s="552"/>
      <c r="F203" s="552"/>
      <c r="G203" s="552"/>
      <c r="H203" s="552"/>
      <c r="I203" s="553"/>
      <c r="J203" s="554">
        <v>200</v>
      </c>
      <c r="K203" s="555"/>
      <c r="L203" s="556"/>
      <c r="M203" s="508" t="s">
        <v>49</v>
      </c>
      <c r="N203" s="509"/>
      <c r="O203" s="510"/>
      <c r="P203" s="548">
        <f>SUM(U203:AS203)</f>
        <v>0</v>
      </c>
      <c r="Q203" s="549"/>
      <c r="R203" s="549"/>
      <c r="S203" s="549"/>
      <c r="T203" s="550"/>
      <c r="U203" s="548">
        <f>U204+U213+U218+U221+U226</f>
        <v>0</v>
      </c>
      <c r="V203" s="549"/>
      <c r="W203" s="549"/>
      <c r="X203" s="549"/>
      <c r="Y203" s="550"/>
      <c r="Z203" s="548">
        <f>Z204+Z213+Z218+Z221+Z226</f>
        <v>0</v>
      </c>
      <c r="AA203" s="549"/>
      <c r="AB203" s="549"/>
      <c r="AC203" s="550"/>
      <c r="AD203" s="548">
        <f>AD204+AD213+AD218+AD221+AD226</f>
        <v>0</v>
      </c>
      <c r="AE203" s="549"/>
      <c r="AF203" s="549"/>
      <c r="AG203" s="550"/>
      <c r="AH203" s="548">
        <f>AH204+AH213+AH218+AH221+AH226</f>
        <v>0</v>
      </c>
      <c r="AI203" s="549"/>
      <c r="AJ203" s="549"/>
      <c r="AK203" s="550"/>
      <c r="AL203" s="548">
        <f>AL204+AL213+AL218+AL221+AL226</f>
        <v>0</v>
      </c>
      <c r="AM203" s="549"/>
      <c r="AN203" s="549"/>
      <c r="AO203" s="550"/>
      <c r="AP203" s="548">
        <f>AP204+AP213+AP218+AP221+AP226</f>
        <v>0</v>
      </c>
      <c r="AQ203" s="549"/>
      <c r="AR203" s="549"/>
      <c r="AS203" s="550"/>
      <c r="AT203" s="274"/>
      <c r="AU203" s="8"/>
    </row>
    <row r="204" spans="1:47" hidden="1">
      <c r="A204" s="569" t="s">
        <v>301</v>
      </c>
      <c r="B204" s="570"/>
      <c r="C204" s="570"/>
      <c r="D204" s="570"/>
      <c r="E204" s="570"/>
      <c r="F204" s="570"/>
      <c r="G204" s="570"/>
      <c r="H204" s="570"/>
      <c r="I204" s="571"/>
      <c r="J204" s="535">
        <v>210</v>
      </c>
      <c r="K204" s="572"/>
      <c r="L204" s="536"/>
      <c r="M204" s="535">
        <v>100</v>
      </c>
      <c r="N204" s="572"/>
      <c r="O204" s="536"/>
      <c r="P204" s="557">
        <f t="shared" ref="P204:P229" si="5">SUM(U204:AS204)</f>
        <v>0</v>
      </c>
      <c r="Q204" s="558"/>
      <c r="R204" s="558"/>
      <c r="S204" s="558"/>
      <c r="T204" s="559"/>
      <c r="U204" s="557">
        <f>U206</f>
        <v>0</v>
      </c>
      <c r="V204" s="558"/>
      <c r="W204" s="558"/>
      <c r="X204" s="558"/>
      <c r="Y204" s="559"/>
      <c r="Z204" s="557">
        <f>Z206</f>
        <v>0</v>
      </c>
      <c r="AA204" s="558"/>
      <c r="AB204" s="558"/>
      <c r="AC204" s="559"/>
      <c r="AD204" s="557">
        <f>AD206</f>
        <v>0</v>
      </c>
      <c r="AE204" s="558"/>
      <c r="AF204" s="558"/>
      <c r="AG204" s="559"/>
      <c r="AH204" s="523">
        <f>AH206</f>
        <v>0</v>
      </c>
      <c r="AI204" s="524"/>
      <c r="AJ204" s="524"/>
      <c r="AK204" s="525"/>
      <c r="AL204" s="523">
        <f>AL206</f>
        <v>0</v>
      </c>
      <c r="AM204" s="524"/>
      <c r="AN204" s="524"/>
      <c r="AO204" s="525"/>
      <c r="AP204" s="523">
        <f>AP206</f>
        <v>0</v>
      </c>
      <c r="AQ204" s="524"/>
      <c r="AR204" s="524"/>
      <c r="AS204" s="525"/>
      <c r="AT204" s="274"/>
      <c r="AU204" s="8"/>
    </row>
    <row r="205" spans="1:47" ht="12.75" hidden="1" customHeight="1">
      <c r="A205" s="563" t="s">
        <v>302</v>
      </c>
      <c r="B205" s="564"/>
      <c r="C205" s="564"/>
      <c r="D205" s="564"/>
      <c r="E205" s="564"/>
      <c r="F205" s="564"/>
      <c r="G205" s="564"/>
      <c r="H205" s="564"/>
      <c r="I205" s="565"/>
      <c r="J205" s="537"/>
      <c r="K205" s="573"/>
      <c r="L205" s="538"/>
      <c r="M205" s="537"/>
      <c r="N205" s="573"/>
      <c r="O205" s="538"/>
      <c r="P205" s="560">
        <f t="shared" si="5"/>
        <v>0</v>
      </c>
      <c r="Q205" s="561"/>
      <c r="R205" s="561"/>
      <c r="S205" s="561"/>
      <c r="T205" s="562"/>
      <c r="U205" s="560"/>
      <c r="V205" s="561"/>
      <c r="W205" s="561"/>
      <c r="X205" s="561"/>
      <c r="Y205" s="562"/>
      <c r="Z205" s="560"/>
      <c r="AA205" s="561"/>
      <c r="AB205" s="561"/>
      <c r="AC205" s="562"/>
      <c r="AD205" s="560"/>
      <c r="AE205" s="561"/>
      <c r="AF205" s="561"/>
      <c r="AG205" s="562"/>
      <c r="AH205" s="526"/>
      <c r="AI205" s="527"/>
      <c r="AJ205" s="527"/>
      <c r="AK205" s="528"/>
      <c r="AL205" s="526"/>
      <c r="AM205" s="527"/>
      <c r="AN205" s="527"/>
      <c r="AO205" s="528"/>
      <c r="AP205" s="526"/>
      <c r="AQ205" s="527"/>
      <c r="AR205" s="527"/>
      <c r="AS205" s="528"/>
      <c r="AT205" s="274"/>
      <c r="AU205" s="8"/>
    </row>
    <row r="206" spans="1:47" hidden="1">
      <c r="A206" s="569" t="s">
        <v>303</v>
      </c>
      <c r="B206" s="570"/>
      <c r="C206" s="570"/>
      <c r="D206" s="570"/>
      <c r="E206" s="570"/>
      <c r="F206" s="570"/>
      <c r="G206" s="570"/>
      <c r="H206" s="570"/>
      <c r="I206" s="571"/>
      <c r="J206" s="535">
        <v>211</v>
      </c>
      <c r="K206" s="572"/>
      <c r="L206" s="536"/>
      <c r="M206" s="535">
        <v>110</v>
      </c>
      <c r="N206" s="572"/>
      <c r="O206" s="536"/>
      <c r="P206" s="557">
        <f t="shared" si="5"/>
        <v>0</v>
      </c>
      <c r="Q206" s="558"/>
      <c r="R206" s="558"/>
      <c r="S206" s="558"/>
      <c r="T206" s="559"/>
      <c r="U206" s="557">
        <f>SUM(U208:Y212)</f>
        <v>0</v>
      </c>
      <c r="V206" s="558"/>
      <c r="W206" s="558"/>
      <c r="X206" s="558"/>
      <c r="Y206" s="559"/>
      <c r="Z206" s="557">
        <f>SUM(Z208:AC212)</f>
        <v>0</v>
      </c>
      <c r="AA206" s="558"/>
      <c r="AB206" s="558"/>
      <c r="AC206" s="559"/>
      <c r="AD206" s="557">
        <f>SUM(AD208:AG212)</f>
        <v>0</v>
      </c>
      <c r="AE206" s="558"/>
      <c r="AF206" s="558"/>
      <c r="AG206" s="559"/>
      <c r="AH206" s="523">
        <f>SUM(AH208:AK212)</f>
        <v>0</v>
      </c>
      <c r="AI206" s="524"/>
      <c r="AJ206" s="524"/>
      <c r="AK206" s="525"/>
      <c r="AL206" s="523">
        <f>SUM(AL208:AO212)</f>
        <v>0</v>
      </c>
      <c r="AM206" s="524"/>
      <c r="AN206" s="524"/>
      <c r="AO206" s="525"/>
      <c r="AP206" s="523">
        <f>SUM(AP208:AS212)</f>
        <v>0</v>
      </c>
      <c r="AQ206" s="524"/>
      <c r="AR206" s="524"/>
      <c r="AS206" s="525"/>
      <c r="AT206" s="274"/>
      <c r="AU206" s="8"/>
    </row>
    <row r="207" spans="1:47" ht="25.5" hidden="1" customHeight="1">
      <c r="A207" s="563" t="s">
        <v>304</v>
      </c>
      <c r="B207" s="564"/>
      <c r="C207" s="564"/>
      <c r="D207" s="564"/>
      <c r="E207" s="564"/>
      <c r="F207" s="564"/>
      <c r="G207" s="564"/>
      <c r="H207" s="564"/>
      <c r="I207" s="565"/>
      <c r="J207" s="537"/>
      <c r="K207" s="573"/>
      <c r="L207" s="538"/>
      <c r="M207" s="537"/>
      <c r="N207" s="573"/>
      <c r="O207" s="538"/>
      <c r="P207" s="560">
        <f t="shared" si="5"/>
        <v>0</v>
      </c>
      <c r="Q207" s="561"/>
      <c r="R207" s="561"/>
      <c r="S207" s="561"/>
      <c r="T207" s="562"/>
      <c r="U207" s="560"/>
      <c r="V207" s="561"/>
      <c r="W207" s="561"/>
      <c r="X207" s="561"/>
      <c r="Y207" s="562"/>
      <c r="Z207" s="560"/>
      <c r="AA207" s="561"/>
      <c r="AB207" s="561"/>
      <c r="AC207" s="562"/>
      <c r="AD207" s="560"/>
      <c r="AE207" s="561"/>
      <c r="AF207" s="561"/>
      <c r="AG207" s="562"/>
      <c r="AH207" s="526"/>
      <c r="AI207" s="527"/>
      <c r="AJ207" s="527"/>
      <c r="AK207" s="528"/>
      <c r="AL207" s="526"/>
      <c r="AM207" s="527"/>
      <c r="AN207" s="527"/>
      <c r="AO207" s="528"/>
      <c r="AP207" s="526"/>
      <c r="AQ207" s="527"/>
      <c r="AR207" s="527"/>
      <c r="AS207" s="528"/>
      <c r="AT207" s="274"/>
      <c r="AU207" s="8"/>
    </row>
    <row r="208" spans="1:47" hidden="1">
      <c r="A208" s="569" t="s">
        <v>305</v>
      </c>
      <c r="B208" s="570"/>
      <c r="C208" s="570"/>
      <c r="D208" s="570"/>
      <c r="E208" s="570"/>
      <c r="F208" s="570"/>
      <c r="G208" s="570"/>
      <c r="H208" s="570"/>
      <c r="I208" s="571"/>
      <c r="J208" s="523"/>
      <c r="K208" s="524"/>
      <c r="L208" s="525"/>
      <c r="M208" s="535">
        <v>111</v>
      </c>
      <c r="N208" s="572"/>
      <c r="O208" s="536"/>
      <c r="P208" s="557">
        <f t="shared" si="5"/>
        <v>0</v>
      </c>
      <c r="Q208" s="558"/>
      <c r="R208" s="558"/>
      <c r="S208" s="558"/>
      <c r="T208" s="559"/>
      <c r="U208" s="529"/>
      <c r="V208" s="530"/>
      <c r="W208" s="530"/>
      <c r="X208" s="530"/>
      <c r="Y208" s="531"/>
      <c r="Z208" s="557"/>
      <c r="AA208" s="558"/>
      <c r="AB208" s="558"/>
      <c r="AC208" s="559"/>
      <c r="AD208" s="557"/>
      <c r="AE208" s="558"/>
      <c r="AF208" s="558"/>
      <c r="AG208" s="559"/>
      <c r="AH208" s="557"/>
      <c r="AI208" s="558"/>
      <c r="AJ208" s="558"/>
      <c r="AK208" s="559"/>
      <c r="AL208" s="523"/>
      <c r="AM208" s="524"/>
      <c r="AN208" s="524"/>
      <c r="AO208" s="525"/>
      <c r="AP208" s="523"/>
      <c r="AQ208" s="524"/>
      <c r="AR208" s="524"/>
      <c r="AS208" s="525"/>
      <c r="AT208" s="274"/>
      <c r="AU208" s="8"/>
    </row>
    <row r="209" spans="1:47" ht="12.75" hidden="1" customHeight="1">
      <c r="A209" s="563" t="s">
        <v>306</v>
      </c>
      <c r="B209" s="564"/>
      <c r="C209" s="564"/>
      <c r="D209" s="564"/>
      <c r="E209" s="564"/>
      <c r="F209" s="564"/>
      <c r="G209" s="564"/>
      <c r="H209" s="564"/>
      <c r="I209" s="565"/>
      <c r="J209" s="526"/>
      <c r="K209" s="527"/>
      <c r="L209" s="528"/>
      <c r="M209" s="537"/>
      <c r="N209" s="573"/>
      <c r="O209" s="538"/>
      <c r="P209" s="560">
        <f t="shared" si="5"/>
        <v>0</v>
      </c>
      <c r="Q209" s="561"/>
      <c r="R209" s="561"/>
      <c r="S209" s="561"/>
      <c r="T209" s="562"/>
      <c r="U209" s="532"/>
      <c r="V209" s="533"/>
      <c r="W209" s="533"/>
      <c r="X209" s="533"/>
      <c r="Y209" s="534"/>
      <c r="Z209" s="560"/>
      <c r="AA209" s="561"/>
      <c r="AB209" s="561"/>
      <c r="AC209" s="562"/>
      <c r="AD209" s="560"/>
      <c r="AE209" s="561"/>
      <c r="AF209" s="561"/>
      <c r="AG209" s="562"/>
      <c r="AH209" s="560"/>
      <c r="AI209" s="561"/>
      <c r="AJ209" s="561"/>
      <c r="AK209" s="562"/>
      <c r="AL209" s="526"/>
      <c r="AM209" s="527"/>
      <c r="AN209" s="527"/>
      <c r="AO209" s="528"/>
      <c r="AP209" s="526"/>
      <c r="AQ209" s="527"/>
      <c r="AR209" s="527"/>
      <c r="AS209" s="528"/>
      <c r="AT209" s="274"/>
      <c r="AU209" s="8"/>
    </row>
    <row r="210" spans="1:47" ht="25.5" hidden="1" customHeight="1">
      <c r="A210" s="574" t="s">
        <v>307</v>
      </c>
      <c r="B210" s="575"/>
      <c r="C210" s="575"/>
      <c r="D210" s="575"/>
      <c r="E210" s="575"/>
      <c r="F210" s="575"/>
      <c r="G210" s="575"/>
      <c r="H210" s="575"/>
      <c r="I210" s="576"/>
      <c r="J210" s="508"/>
      <c r="K210" s="509"/>
      <c r="L210" s="510"/>
      <c r="M210" s="554">
        <v>112</v>
      </c>
      <c r="N210" s="555"/>
      <c r="O210" s="556"/>
      <c r="P210" s="548">
        <f t="shared" si="5"/>
        <v>0</v>
      </c>
      <c r="Q210" s="549"/>
      <c r="R210" s="549"/>
      <c r="S210" s="549"/>
      <c r="T210" s="550"/>
      <c r="U210" s="548"/>
      <c r="V210" s="549"/>
      <c r="W210" s="549"/>
      <c r="X210" s="549"/>
      <c r="Y210" s="550"/>
      <c r="Z210" s="548"/>
      <c r="AA210" s="549"/>
      <c r="AB210" s="549"/>
      <c r="AC210" s="550"/>
      <c r="AD210" s="548"/>
      <c r="AE210" s="549"/>
      <c r="AF210" s="549"/>
      <c r="AG210" s="550"/>
      <c r="AH210" s="548"/>
      <c r="AI210" s="549"/>
      <c r="AJ210" s="549"/>
      <c r="AK210" s="550"/>
      <c r="AL210" s="548"/>
      <c r="AM210" s="549"/>
      <c r="AN210" s="549"/>
      <c r="AO210" s="550"/>
      <c r="AP210" s="548"/>
      <c r="AQ210" s="549"/>
      <c r="AR210" s="549"/>
      <c r="AS210" s="550"/>
      <c r="AT210" s="274"/>
      <c r="AU210" s="8"/>
    </row>
    <row r="211" spans="1:47" ht="51" hidden="1" customHeight="1">
      <c r="A211" s="574" t="s">
        <v>308</v>
      </c>
      <c r="B211" s="575"/>
      <c r="C211" s="575"/>
      <c r="D211" s="575"/>
      <c r="E211" s="575"/>
      <c r="F211" s="575"/>
      <c r="G211" s="575"/>
      <c r="H211" s="575"/>
      <c r="I211" s="576"/>
      <c r="J211" s="508"/>
      <c r="K211" s="509"/>
      <c r="L211" s="510"/>
      <c r="M211" s="554">
        <v>113</v>
      </c>
      <c r="N211" s="555"/>
      <c r="O211" s="556"/>
      <c r="P211" s="548">
        <f t="shared" si="5"/>
        <v>0</v>
      </c>
      <c r="Q211" s="549"/>
      <c r="R211" s="549"/>
      <c r="S211" s="549"/>
      <c r="T211" s="550"/>
      <c r="U211" s="548"/>
      <c r="V211" s="549"/>
      <c r="W211" s="549"/>
      <c r="X211" s="549"/>
      <c r="Y211" s="550"/>
      <c r="Z211" s="548"/>
      <c r="AA211" s="549"/>
      <c r="AB211" s="549"/>
      <c r="AC211" s="550"/>
      <c r="AD211" s="548"/>
      <c r="AE211" s="549"/>
      <c r="AF211" s="549"/>
      <c r="AG211" s="550"/>
      <c r="AH211" s="548"/>
      <c r="AI211" s="549"/>
      <c r="AJ211" s="549"/>
      <c r="AK211" s="550"/>
      <c r="AL211" s="548"/>
      <c r="AM211" s="549"/>
      <c r="AN211" s="549"/>
      <c r="AO211" s="550"/>
      <c r="AP211" s="548"/>
      <c r="AQ211" s="549"/>
      <c r="AR211" s="549"/>
      <c r="AS211" s="550"/>
      <c r="AT211" s="274"/>
      <c r="AU211" s="8"/>
    </row>
    <row r="212" spans="1:47" ht="51" hidden="1" customHeight="1">
      <c r="A212" s="574" t="s">
        <v>309</v>
      </c>
      <c r="B212" s="575"/>
      <c r="C212" s="575"/>
      <c r="D212" s="575"/>
      <c r="E212" s="575"/>
      <c r="F212" s="575"/>
      <c r="G212" s="575"/>
      <c r="H212" s="575"/>
      <c r="I212" s="576"/>
      <c r="J212" s="508"/>
      <c r="K212" s="509"/>
      <c r="L212" s="510"/>
      <c r="M212" s="554">
        <v>119</v>
      </c>
      <c r="N212" s="555"/>
      <c r="O212" s="556"/>
      <c r="P212" s="548">
        <f t="shared" si="5"/>
        <v>0</v>
      </c>
      <c r="Q212" s="549"/>
      <c r="R212" s="549"/>
      <c r="S212" s="549"/>
      <c r="T212" s="550"/>
      <c r="U212" s="548"/>
      <c r="V212" s="549"/>
      <c r="W212" s="549"/>
      <c r="X212" s="549"/>
      <c r="Y212" s="550"/>
      <c r="Z212" s="548"/>
      <c r="AA212" s="549"/>
      <c r="AB212" s="549"/>
      <c r="AC212" s="550"/>
      <c r="AD212" s="548"/>
      <c r="AE212" s="549"/>
      <c r="AF212" s="549"/>
      <c r="AG212" s="550"/>
      <c r="AH212" s="548"/>
      <c r="AI212" s="549"/>
      <c r="AJ212" s="549"/>
      <c r="AK212" s="550"/>
      <c r="AL212" s="548"/>
      <c r="AM212" s="549"/>
      <c r="AN212" s="549"/>
      <c r="AO212" s="550"/>
      <c r="AP212" s="548"/>
      <c r="AQ212" s="549"/>
      <c r="AR212" s="549"/>
      <c r="AS212" s="550"/>
      <c r="AT212" s="274"/>
      <c r="AU212" s="8"/>
    </row>
    <row r="213" spans="1:47" ht="25.5" hidden="1" customHeight="1">
      <c r="A213" s="574" t="s">
        <v>310</v>
      </c>
      <c r="B213" s="575"/>
      <c r="C213" s="575"/>
      <c r="D213" s="575"/>
      <c r="E213" s="575"/>
      <c r="F213" s="575"/>
      <c r="G213" s="575"/>
      <c r="H213" s="575"/>
      <c r="I213" s="576"/>
      <c r="J213" s="554">
        <v>220</v>
      </c>
      <c r="K213" s="555"/>
      <c r="L213" s="556"/>
      <c r="M213" s="554">
        <v>300</v>
      </c>
      <c r="N213" s="555"/>
      <c r="O213" s="556"/>
      <c r="P213" s="548">
        <f t="shared" si="5"/>
        <v>0</v>
      </c>
      <c r="Q213" s="549"/>
      <c r="R213" s="549"/>
      <c r="S213" s="549"/>
      <c r="T213" s="550"/>
      <c r="U213" s="548">
        <f>SUM(U214:Y217)</f>
        <v>0</v>
      </c>
      <c r="V213" s="549"/>
      <c r="W213" s="549"/>
      <c r="X213" s="549"/>
      <c r="Y213" s="550"/>
      <c r="Z213" s="548">
        <f>SUM(Z214:AC217)</f>
        <v>0</v>
      </c>
      <c r="AA213" s="549"/>
      <c r="AB213" s="549"/>
      <c r="AC213" s="550"/>
      <c r="AD213" s="548">
        <f>SUM(AD214:AG217)</f>
        <v>0</v>
      </c>
      <c r="AE213" s="549"/>
      <c r="AF213" s="549"/>
      <c r="AG213" s="550"/>
      <c r="AH213" s="508">
        <f>SUM(AH214:AK217)</f>
        <v>0</v>
      </c>
      <c r="AI213" s="509"/>
      <c r="AJ213" s="509"/>
      <c r="AK213" s="510"/>
      <c r="AL213" s="508">
        <f>SUM(AL214:AO217)</f>
        <v>0</v>
      </c>
      <c r="AM213" s="509"/>
      <c r="AN213" s="509"/>
      <c r="AO213" s="510"/>
      <c r="AP213" s="508">
        <f>SUM(AP214:AS217)</f>
        <v>0</v>
      </c>
      <c r="AQ213" s="509"/>
      <c r="AR213" s="509"/>
      <c r="AS213" s="510"/>
      <c r="AT213" s="274"/>
      <c r="AU213" s="8"/>
    </row>
    <row r="214" spans="1:47" hidden="1">
      <c r="A214" s="569" t="s">
        <v>311</v>
      </c>
      <c r="B214" s="570"/>
      <c r="C214" s="570"/>
      <c r="D214" s="570"/>
      <c r="E214" s="570"/>
      <c r="F214" s="570"/>
      <c r="G214" s="570"/>
      <c r="H214" s="570"/>
      <c r="I214" s="571"/>
      <c r="J214" s="523"/>
      <c r="K214" s="524"/>
      <c r="L214" s="525"/>
      <c r="M214" s="535">
        <v>321</v>
      </c>
      <c r="N214" s="572"/>
      <c r="O214" s="536"/>
      <c r="P214" s="557">
        <f t="shared" si="5"/>
        <v>0</v>
      </c>
      <c r="Q214" s="558"/>
      <c r="R214" s="558"/>
      <c r="S214" s="558"/>
      <c r="T214" s="559"/>
      <c r="U214" s="529"/>
      <c r="V214" s="530"/>
      <c r="W214" s="530"/>
      <c r="X214" s="530"/>
      <c r="Y214" s="531"/>
      <c r="Z214" s="557"/>
      <c r="AA214" s="558"/>
      <c r="AB214" s="558"/>
      <c r="AC214" s="559"/>
      <c r="AD214" s="557"/>
      <c r="AE214" s="558"/>
      <c r="AF214" s="558"/>
      <c r="AG214" s="559"/>
      <c r="AH214" s="557"/>
      <c r="AI214" s="558"/>
      <c r="AJ214" s="558"/>
      <c r="AK214" s="559"/>
      <c r="AL214" s="523"/>
      <c r="AM214" s="524"/>
      <c r="AN214" s="524"/>
      <c r="AO214" s="525"/>
      <c r="AP214" s="523"/>
      <c r="AQ214" s="524"/>
      <c r="AR214" s="524"/>
      <c r="AS214" s="525"/>
      <c r="AT214" s="274"/>
      <c r="AU214" s="8"/>
    </row>
    <row r="215" spans="1:47" ht="38.25" hidden="1" customHeight="1">
      <c r="A215" s="563" t="s">
        <v>312</v>
      </c>
      <c r="B215" s="564"/>
      <c r="C215" s="564"/>
      <c r="D215" s="564"/>
      <c r="E215" s="564"/>
      <c r="F215" s="564"/>
      <c r="G215" s="564"/>
      <c r="H215" s="564"/>
      <c r="I215" s="565"/>
      <c r="J215" s="526"/>
      <c r="K215" s="527"/>
      <c r="L215" s="528"/>
      <c r="M215" s="537"/>
      <c r="N215" s="573"/>
      <c r="O215" s="538"/>
      <c r="P215" s="560">
        <f t="shared" si="5"/>
        <v>0</v>
      </c>
      <c r="Q215" s="561"/>
      <c r="R215" s="561"/>
      <c r="S215" s="561"/>
      <c r="T215" s="562"/>
      <c r="U215" s="532"/>
      <c r="V215" s="533"/>
      <c r="W215" s="533"/>
      <c r="X215" s="533"/>
      <c r="Y215" s="534"/>
      <c r="Z215" s="560"/>
      <c r="AA215" s="561"/>
      <c r="AB215" s="561"/>
      <c r="AC215" s="562"/>
      <c r="AD215" s="560"/>
      <c r="AE215" s="561"/>
      <c r="AF215" s="561"/>
      <c r="AG215" s="562"/>
      <c r="AH215" s="560"/>
      <c r="AI215" s="561"/>
      <c r="AJ215" s="561"/>
      <c r="AK215" s="562"/>
      <c r="AL215" s="526"/>
      <c r="AM215" s="527"/>
      <c r="AN215" s="527"/>
      <c r="AO215" s="528"/>
      <c r="AP215" s="526"/>
      <c r="AQ215" s="527"/>
      <c r="AR215" s="527"/>
      <c r="AS215" s="528"/>
      <c r="AT215" s="274"/>
      <c r="AU215" s="8"/>
    </row>
    <row r="216" spans="1:47" hidden="1">
      <c r="A216" s="574" t="s">
        <v>313</v>
      </c>
      <c r="B216" s="575"/>
      <c r="C216" s="575"/>
      <c r="D216" s="575"/>
      <c r="E216" s="575"/>
      <c r="F216" s="575"/>
      <c r="G216" s="575"/>
      <c r="H216" s="575"/>
      <c r="I216" s="576"/>
      <c r="J216" s="508"/>
      <c r="K216" s="509"/>
      <c r="L216" s="510"/>
      <c r="M216" s="554">
        <v>340</v>
      </c>
      <c r="N216" s="555"/>
      <c r="O216" s="556"/>
      <c r="P216" s="548">
        <f t="shared" si="5"/>
        <v>0</v>
      </c>
      <c r="Q216" s="549"/>
      <c r="R216" s="549"/>
      <c r="S216" s="549"/>
      <c r="T216" s="550"/>
      <c r="U216" s="577"/>
      <c r="V216" s="567"/>
      <c r="W216" s="567"/>
      <c r="X216" s="567"/>
      <c r="Y216" s="568"/>
      <c r="Z216" s="548"/>
      <c r="AA216" s="549"/>
      <c r="AB216" s="549"/>
      <c r="AC216" s="550"/>
      <c r="AD216" s="548"/>
      <c r="AE216" s="549"/>
      <c r="AF216" s="549"/>
      <c r="AG216" s="550"/>
      <c r="AH216" s="548"/>
      <c r="AI216" s="549"/>
      <c r="AJ216" s="549"/>
      <c r="AK216" s="550"/>
      <c r="AL216" s="508"/>
      <c r="AM216" s="509"/>
      <c r="AN216" s="509"/>
      <c r="AO216" s="510"/>
      <c r="AP216" s="508"/>
      <c r="AQ216" s="509"/>
      <c r="AR216" s="509"/>
      <c r="AS216" s="510"/>
      <c r="AT216" s="274"/>
      <c r="AU216" s="8"/>
    </row>
    <row r="217" spans="1:47" hidden="1">
      <c r="A217" s="574" t="s">
        <v>314</v>
      </c>
      <c r="B217" s="575"/>
      <c r="C217" s="575"/>
      <c r="D217" s="575"/>
      <c r="E217" s="575"/>
      <c r="F217" s="575"/>
      <c r="G217" s="575"/>
      <c r="H217" s="575"/>
      <c r="I217" s="576"/>
      <c r="J217" s="508"/>
      <c r="K217" s="509"/>
      <c r="L217" s="510"/>
      <c r="M217" s="554">
        <v>350</v>
      </c>
      <c r="N217" s="555"/>
      <c r="O217" s="556"/>
      <c r="P217" s="548">
        <f t="shared" si="5"/>
        <v>0</v>
      </c>
      <c r="Q217" s="549"/>
      <c r="R217" s="549"/>
      <c r="S217" s="549"/>
      <c r="T217" s="550"/>
      <c r="U217" s="577"/>
      <c r="V217" s="567"/>
      <c r="W217" s="567"/>
      <c r="X217" s="567"/>
      <c r="Y217" s="568"/>
      <c r="Z217" s="548"/>
      <c r="AA217" s="549"/>
      <c r="AB217" s="549"/>
      <c r="AC217" s="550"/>
      <c r="AD217" s="548"/>
      <c r="AE217" s="549"/>
      <c r="AF217" s="549"/>
      <c r="AG217" s="550"/>
      <c r="AH217" s="548"/>
      <c r="AI217" s="549"/>
      <c r="AJ217" s="549"/>
      <c r="AK217" s="550"/>
      <c r="AL217" s="508"/>
      <c r="AM217" s="509"/>
      <c r="AN217" s="509"/>
      <c r="AO217" s="510"/>
      <c r="AP217" s="508"/>
      <c r="AQ217" s="509"/>
      <c r="AR217" s="509"/>
      <c r="AS217" s="510"/>
      <c r="AT217" s="274"/>
      <c r="AU217" s="8"/>
    </row>
    <row r="218" spans="1:47" hidden="1">
      <c r="A218" s="574" t="s">
        <v>315</v>
      </c>
      <c r="B218" s="575"/>
      <c r="C218" s="575"/>
      <c r="D218" s="575"/>
      <c r="E218" s="575"/>
      <c r="F218" s="575"/>
      <c r="G218" s="575"/>
      <c r="H218" s="575"/>
      <c r="I218" s="576"/>
      <c r="J218" s="508"/>
      <c r="K218" s="509"/>
      <c r="L218" s="510"/>
      <c r="M218" s="554">
        <v>830</v>
      </c>
      <c r="N218" s="555"/>
      <c r="O218" s="556"/>
      <c r="P218" s="548">
        <f t="shared" si="5"/>
        <v>0</v>
      </c>
      <c r="Q218" s="549"/>
      <c r="R218" s="549"/>
      <c r="S218" s="549"/>
      <c r="T218" s="550"/>
      <c r="U218" s="548">
        <f>U219</f>
        <v>0</v>
      </c>
      <c r="V218" s="549"/>
      <c r="W218" s="549"/>
      <c r="X218" s="549"/>
      <c r="Y218" s="550"/>
      <c r="Z218" s="548">
        <f>Z219</f>
        <v>0</v>
      </c>
      <c r="AA218" s="549"/>
      <c r="AB218" s="549"/>
      <c r="AC218" s="550"/>
      <c r="AD218" s="548">
        <f>AD219</f>
        <v>0</v>
      </c>
      <c r="AE218" s="549"/>
      <c r="AF218" s="549"/>
      <c r="AG218" s="550"/>
      <c r="AH218" s="548">
        <f>AH219</f>
        <v>0</v>
      </c>
      <c r="AI218" s="549"/>
      <c r="AJ218" s="549"/>
      <c r="AK218" s="550"/>
      <c r="AL218" s="548">
        <f>AL219</f>
        <v>0</v>
      </c>
      <c r="AM218" s="549"/>
      <c r="AN218" s="549"/>
      <c r="AO218" s="550"/>
      <c r="AP218" s="548">
        <f>AP219</f>
        <v>0</v>
      </c>
      <c r="AQ218" s="549"/>
      <c r="AR218" s="549"/>
      <c r="AS218" s="550"/>
      <c r="AT218" s="274"/>
      <c r="AU218" s="8"/>
    </row>
    <row r="219" spans="1:47" hidden="1">
      <c r="A219" s="569" t="s">
        <v>316</v>
      </c>
      <c r="B219" s="570"/>
      <c r="C219" s="570"/>
      <c r="D219" s="570"/>
      <c r="E219" s="570"/>
      <c r="F219" s="570"/>
      <c r="G219" s="570"/>
      <c r="H219" s="570"/>
      <c r="I219" s="571"/>
      <c r="J219" s="523"/>
      <c r="K219" s="524"/>
      <c r="L219" s="525"/>
      <c r="M219" s="535">
        <v>831</v>
      </c>
      <c r="N219" s="572"/>
      <c r="O219" s="536"/>
      <c r="P219" s="557">
        <f t="shared" si="5"/>
        <v>0</v>
      </c>
      <c r="Q219" s="558"/>
      <c r="R219" s="558"/>
      <c r="S219" s="558"/>
      <c r="T219" s="559"/>
      <c r="U219" s="529"/>
      <c r="V219" s="530"/>
      <c r="W219" s="530"/>
      <c r="X219" s="530"/>
      <c r="Y219" s="531"/>
      <c r="Z219" s="557"/>
      <c r="AA219" s="558"/>
      <c r="AB219" s="558"/>
      <c r="AC219" s="559"/>
      <c r="AD219" s="557"/>
      <c r="AE219" s="558"/>
      <c r="AF219" s="558"/>
      <c r="AG219" s="559"/>
      <c r="AH219" s="557"/>
      <c r="AI219" s="558"/>
      <c r="AJ219" s="558"/>
      <c r="AK219" s="559"/>
      <c r="AL219" s="523"/>
      <c r="AM219" s="524"/>
      <c r="AN219" s="524"/>
      <c r="AO219" s="525"/>
      <c r="AP219" s="523"/>
      <c r="AQ219" s="524"/>
      <c r="AR219" s="524"/>
      <c r="AS219" s="525"/>
      <c r="AT219" s="274"/>
      <c r="AU219" s="8"/>
    </row>
    <row r="220" spans="1:47" ht="114" hidden="1" customHeight="1">
      <c r="A220" s="563" t="s">
        <v>317</v>
      </c>
      <c r="B220" s="564"/>
      <c r="C220" s="564"/>
      <c r="D220" s="564"/>
      <c r="E220" s="564"/>
      <c r="F220" s="564"/>
      <c r="G220" s="564"/>
      <c r="H220" s="564"/>
      <c r="I220" s="565"/>
      <c r="J220" s="526"/>
      <c r="K220" s="527"/>
      <c r="L220" s="528"/>
      <c r="M220" s="537"/>
      <c r="N220" s="573"/>
      <c r="O220" s="538"/>
      <c r="P220" s="560">
        <f t="shared" si="5"/>
        <v>0</v>
      </c>
      <c r="Q220" s="561"/>
      <c r="R220" s="561"/>
      <c r="S220" s="561"/>
      <c r="T220" s="562"/>
      <c r="U220" s="532"/>
      <c r="V220" s="533"/>
      <c r="W220" s="533"/>
      <c r="X220" s="533"/>
      <c r="Y220" s="534"/>
      <c r="Z220" s="560"/>
      <c r="AA220" s="561"/>
      <c r="AB220" s="561"/>
      <c r="AC220" s="562"/>
      <c r="AD220" s="560"/>
      <c r="AE220" s="561"/>
      <c r="AF220" s="561"/>
      <c r="AG220" s="562"/>
      <c r="AH220" s="560"/>
      <c r="AI220" s="561"/>
      <c r="AJ220" s="561"/>
      <c r="AK220" s="562"/>
      <c r="AL220" s="526"/>
      <c r="AM220" s="527"/>
      <c r="AN220" s="527"/>
      <c r="AO220" s="528"/>
      <c r="AP220" s="526"/>
      <c r="AQ220" s="527"/>
      <c r="AR220" s="527"/>
      <c r="AS220" s="528"/>
      <c r="AT220" s="274"/>
      <c r="AU220" s="8"/>
    </row>
    <row r="221" spans="1:47" ht="27" hidden="1" customHeight="1">
      <c r="A221" s="574" t="s">
        <v>318</v>
      </c>
      <c r="B221" s="575"/>
      <c r="C221" s="575"/>
      <c r="D221" s="575"/>
      <c r="E221" s="575"/>
      <c r="F221" s="575"/>
      <c r="G221" s="575"/>
      <c r="H221" s="575"/>
      <c r="I221" s="576"/>
      <c r="J221" s="554">
        <v>230</v>
      </c>
      <c r="K221" s="555"/>
      <c r="L221" s="556"/>
      <c r="M221" s="554">
        <v>850</v>
      </c>
      <c r="N221" s="555"/>
      <c r="O221" s="556"/>
      <c r="P221" s="548">
        <f t="shared" si="5"/>
        <v>0</v>
      </c>
      <c r="Q221" s="549"/>
      <c r="R221" s="549"/>
      <c r="S221" s="549"/>
      <c r="T221" s="550"/>
      <c r="U221" s="548">
        <f>SUM(U222:Y225)</f>
        <v>0</v>
      </c>
      <c r="V221" s="549"/>
      <c r="W221" s="549"/>
      <c r="X221" s="549"/>
      <c r="Y221" s="550"/>
      <c r="Z221" s="548">
        <f>SUM(Z222:AC225)</f>
        <v>0</v>
      </c>
      <c r="AA221" s="549"/>
      <c r="AB221" s="549"/>
      <c r="AC221" s="550"/>
      <c r="AD221" s="548">
        <f>SUM(AD222:AG225)</f>
        <v>0</v>
      </c>
      <c r="AE221" s="549"/>
      <c r="AF221" s="549"/>
      <c r="AG221" s="550"/>
      <c r="AH221" s="508">
        <f>SUM(AH222:AK225)</f>
        <v>0</v>
      </c>
      <c r="AI221" s="509"/>
      <c r="AJ221" s="509"/>
      <c r="AK221" s="510"/>
      <c r="AL221" s="508">
        <f>SUM(AL222:AO225)</f>
        <v>0</v>
      </c>
      <c r="AM221" s="509"/>
      <c r="AN221" s="509"/>
      <c r="AO221" s="510"/>
      <c r="AP221" s="508">
        <f>SUM(AP222:AS225)</f>
        <v>0</v>
      </c>
      <c r="AQ221" s="509"/>
      <c r="AR221" s="509"/>
      <c r="AS221" s="510"/>
      <c r="AT221" s="274"/>
      <c r="AU221" s="8"/>
    </row>
    <row r="222" spans="1:47" hidden="1">
      <c r="A222" s="569" t="s">
        <v>316</v>
      </c>
      <c r="B222" s="570"/>
      <c r="C222" s="570"/>
      <c r="D222" s="570"/>
      <c r="E222" s="570"/>
      <c r="F222" s="570"/>
      <c r="G222" s="570"/>
      <c r="H222" s="570"/>
      <c r="I222" s="571"/>
      <c r="J222" s="523"/>
      <c r="K222" s="524"/>
      <c r="L222" s="525"/>
      <c r="M222" s="535">
        <v>851</v>
      </c>
      <c r="N222" s="572"/>
      <c r="O222" s="536"/>
      <c r="P222" s="557">
        <f t="shared" si="5"/>
        <v>0</v>
      </c>
      <c r="Q222" s="558"/>
      <c r="R222" s="558"/>
      <c r="S222" s="558"/>
      <c r="T222" s="559"/>
      <c r="U222" s="529"/>
      <c r="V222" s="530"/>
      <c r="W222" s="530"/>
      <c r="X222" s="530"/>
      <c r="Y222" s="531"/>
      <c r="Z222" s="557"/>
      <c r="AA222" s="558"/>
      <c r="AB222" s="558"/>
      <c r="AC222" s="559"/>
      <c r="AD222" s="557"/>
      <c r="AE222" s="558"/>
      <c r="AF222" s="558"/>
      <c r="AG222" s="559"/>
      <c r="AH222" s="557"/>
      <c r="AI222" s="558"/>
      <c r="AJ222" s="558"/>
      <c r="AK222" s="559"/>
      <c r="AL222" s="523"/>
      <c r="AM222" s="524"/>
      <c r="AN222" s="524"/>
      <c r="AO222" s="525"/>
      <c r="AP222" s="523"/>
      <c r="AQ222" s="524"/>
      <c r="AR222" s="524"/>
      <c r="AS222" s="525"/>
      <c r="AT222" s="274"/>
      <c r="AU222" s="8"/>
    </row>
    <row r="223" spans="1:47" ht="25.5" hidden="1" customHeight="1">
      <c r="A223" s="563" t="s">
        <v>319</v>
      </c>
      <c r="B223" s="564"/>
      <c r="C223" s="564"/>
      <c r="D223" s="564"/>
      <c r="E223" s="564"/>
      <c r="F223" s="564"/>
      <c r="G223" s="564"/>
      <c r="H223" s="564"/>
      <c r="I223" s="565"/>
      <c r="J223" s="526"/>
      <c r="K223" s="527"/>
      <c r="L223" s="528"/>
      <c r="M223" s="537"/>
      <c r="N223" s="573"/>
      <c r="O223" s="538"/>
      <c r="P223" s="560">
        <f t="shared" si="5"/>
        <v>0</v>
      </c>
      <c r="Q223" s="561"/>
      <c r="R223" s="561"/>
      <c r="S223" s="561"/>
      <c r="T223" s="562"/>
      <c r="U223" s="532"/>
      <c r="V223" s="533"/>
      <c r="W223" s="533"/>
      <c r="X223" s="533"/>
      <c r="Y223" s="534"/>
      <c r="Z223" s="560"/>
      <c r="AA223" s="561"/>
      <c r="AB223" s="561"/>
      <c r="AC223" s="562"/>
      <c r="AD223" s="560"/>
      <c r="AE223" s="561"/>
      <c r="AF223" s="561"/>
      <c r="AG223" s="562"/>
      <c r="AH223" s="560"/>
      <c r="AI223" s="561"/>
      <c r="AJ223" s="561"/>
      <c r="AK223" s="562"/>
      <c r="AL223" s="526"/>
      <c r="AM223" s="527"/>
      <c r="AN223" s="527"/>
      <c r="AO223" s="528"/>
      <c r="AP223" s="526"/>
      <c r="AQ223" s="527"/>
      <c r="AR223" s="527"/>
      <c r="AS223" s="528"/>
      <c r="AT223" s="274"/>
      <c r="AU223" s="8"/>
    </row>
    <row r="224" spans="1:47" hidden="1">
      <c r="A224" s="574" t="s">
        <v>320</v>
      </c>
      <c r="B224" s="575"/>
      <c r="C224" s="575"/>
      <c r="D224" s="575"/>
      <c r="E224" s="575"/>
      <c r="F224" s="575"/>
      <c r="G224" s="575"/>
      <c r="H224" s="575"/>
      <c r="I224" s="576"/>
      <c r="J224" s="508"/>
      <c r="K224" s="509"/>
      <c r="L224" s="510"/>
      <c r="M224" s="554">
        <v>852</v>
      </c>
      <c r="N224" s="555"/>
      <c r="O224" s="556"/>
      <c r="P224" s="548">
        <f t="shared" si="5"/>
        <v>0</v>
      </c>
      <c r="Q224" s="549"/>
      <c r="R224" s="549"/>
      <c r="S224" s="549"/>
      <c r="T224" s="550"/>
      <c r="U224" s="577"/>
      <c r="V224" s="567"/>
      <c r="W224" s="567"/>
      <c r="X224" s="567"/>
      <c r="Y224" s="568"/>
      <c r="Z224" s="548"/>
      <c r="AA224" s="549"/>
      <c r="AB224" s="549"/>
      <c r="AC224" s="550"/>
      <c r="AD224" s="548"/>
      <c r="AE224" s="549"/>
      <c r="AF224" s="549"/>
      <c r="AG224" s="550"/>
      <c r="AH224" s="548"/>
      <c r="AI224" s="549"/>
      <c r="AJ224" s="549"/>
      <c r="AK224" s="550"/>
      <c r="AL224" s="508"/>
      <c r="AM224" s="509"/>
      <c r="AN224" s="509"/>
      <c r="AO224" s="510"/>
      <c r="AP224" s="508"/>
      <c r="AQ224" s="509"/>
      <c r="AR224" s="509"/>
      <c r="AS224" s="510"/>
      <c r="AT224" s="274"/>
      <c r="AU224" s="8"/>
    </row>
    <row r="225" spans="1:65" ht="12.75" hidden="1" customHeight="1">
      <c r="A225" s="574" t="s">
        <v>321</v>
      </c>
      <c r="B225" s="575"/>
      <c r="C225" s="575"/>
      <c r="D225" s="575"/>
      <c r="E225" s="575"/>
      <c r="F225" s="575"/>
      <c r="G225" s="575"/>
      <c r="H225" s="575"/>
      <c r="I225" s="576"/>
      <c r="J225" s="508"/>
      <c r="K225" s="509"/>
      <c r="L225" s="510"/>
      <c r="M225" s="554">
        <v>853</v>
      </c>
      <c r="N225" s="555"/>
      <c r="O225" s="556"/>
      <c r="P225" s="548">
        <f t="shared" si="5"/>
        <v>0</v>
      </c>
      <c r="Q225" s="549"/>
      <c r="R225" s="549"/>
      <c r="S225" s="549"/>
      <c r="T225" s="550"/>
      <c r="U225" s="577"/>
      <c r="V225" s="567"/>
      <c r="W225" s="567"/>
      <c r="X225" s="567"/>
      <c r="Y225" s="568"/>
      <c r="Z225" s="548"/>
      <c r="AA225" s="549"/>
      <c r="AB225" s="549"/>
      <c r="AC225" s="550"/>
      <c r="AD225" s="548"/>
      <c r="AE225" s="549"/>
      <c r="AF225" s="549"/>
      <c r="AG225" s="550"/>
      <c r="AH225" s="548"/>
      <c r="AI225" s="549"/>
      <c r="AJ225" s="549"/>
      <c r="AK225" s="550"/>
      <c r="AL225" s="508"/>
      <c r="AM225" s="509"/>
      <c r="AN225" s="509"/>
      <c r="AO225" s="510"/>
      <c r="AP225" s="508"/>
      <c r="AQ225" s="509"/>
      <c r="AR225" s="509"/>
      <c r="AS225" s="510"/>
      <c r="AT225" s="274"/>
      <c r="AU225" s="8"/>
    </row>
    <row r="226" spans="1:65" ht="25.5" hidden="1" customHeight="1">
      <c r="A226" s="574" t="s">
        <v>322</v>
      </c>
      <c r="B226" s="575"/>
      <c r="C226" s="575"/>
      <c r="D226" s="575"/>
      <c r="E226" s="575"/>
      <c r="F226" s="575"/>
      <c r="G226" s="575"/>
      <c r="H226" s="575"/>
      <c r="I226" s="576"/>
      <c r="J226" s="554">
        <v>260</v>
      </c>
      <c r="K226" s="555"/>
      <c r="L226" s="556"/>
      <c r="M226" s="508" t="s">
        <v>49</v>
      </c>
      <c r="N226" s="509"/>
      <c r="O226" s="510"/>
      <c r="P226" s="548">
        <f t="shared" si="5"/>
        <v>0</v>
      </c>
      <c r="Q226" s="549"/>
      <c r="R226" s="549"/>
      <c r="S226" s="549"/>
      <c r="T226" s="550"/>
      <c r="U226" s="548">
        <f>U227</f>
        <v>0</v>
      </c>
      <c r="V226" s="549"/>
      <c r="W226" s="549"/>
      <c r="X226" s="549"/>
      <c r="Y226" s="550"/>
      <c r="Z226" s="548">
        <f>Z227</f>
        <v>0</v>
      </c>
      <c r="AA226" s="549"/>
      <c r="AB226" s="549"/>
      <c r="AC226" s="550"/>
      <c r="AD226" s="548">
        <f>AD227</f>
        <v>0</v>
      </c>
      <c r="AE226" s="549"/>
      <c r="AF226" s="549"/>
      <c r="AG226" s="550"/>
      <c r="AH226" s="508">
        <f>AH227</f>
        <v>0</v>
      </c>
      <c r="AI226" s="509"/>
      <c r="AJ226" s="509"/>
      <c r="AK226" s="510"/>
      <c r="AL226" s="508">
        <f>AL227</f>
        <v>0</v>
      </c>
      <c r="AM226" s="509"/>
      <c r="AN226" s="509"/>
      <c r="AO226" s="510"/>
      <c r="AP226" s="508">
        <f>AP227</f>
        <v>0</v>
      </c>
      <c r="AQ226" s="509"/>
      <c r="AR226" s="509"/>
      <c r="AS226" s="510"/>
      <c r="AT226" s="274"/>
      <c r="AU226" s="8"/>
    </row>
    <row r="227" spans="1:65" hidden="1">
      <c r="A227" s="569" t="s">
        <v>316</v>
      </c>
      <c r="B227" s="570"/>
      <c r="C227" s="570"/>
      <c r="D227" s="570"/>
      <c r="E227" s="570"/>
      <c r="F227" s="570"/>
      <c r="G227" s="570"/>
      <c r="H227" s="570"/>
      <c r="I227" s="571"/>
      <c r="J227" s="523"/>
      <c r="K227" s="524"/>
      <c r="L227" s="525"/>
      <c r="M227" s="535">
        <v>244</v>
      </c>
      <c r="N227" s="572"/>
      <c r="O227" s="536"/>
      <c r="P227" s="557">
        <f t="shared" si="5"/>
        <v>0</v>
      </c>
      <c r="Q227" s="558"/>
      <c r="R227" s="558"/>
      <c r="S227" s="558"/>
      <c r="T227" s="559"/>
      <c r="U227" s="529"/>
      <c r="V227" s="530"/>
      <c r="W227" s="530"/>
      <c r="X227" s="530"/>
      <c r="Y227" s="531"/>
      <c r="Z227" s="557"/>
      <c r="AA227" s="558"/>
      <c r="AB227" s="558"/>
      <c r="AC227" s="559"/>
      <c r="AD227" s="557"/>
      <c r="AE227" s="558"/>
      <c r="AF227" s="558"/>
      <c r="AG227" s="559"/>
      <c r="AH227" s="557"/>
      <c r="AI227" s="558"/>
      <c r="AJ227" s="558"/>
      <c r="AK227" s="559"/>
      <c r="AL227" s="523"/>
      <c r="AM227" s="524"/>
      <c r="AN227" s="524"/>
      <c r="AO227" s="525"/>
      <c r="AP227" s="523"/>
      <c r="AQ227" s="524"/>
      <c r="AR227" s="524"/>
      <c r="AS227" s="525"/>
      <c r="AT227" s="274"/>
      <c r="AU227" s="8"/>
    </row>
    <row r="228" spans="1:65" ht="38.25" hidden="1" customHeight="1">
      <c r="A228" s="563" t="s">
        <v>323</v>
      </c>
      <c r="B228" s="564"/>
      <c r="C228" s="564"/>
      <c r="D228" s="564"/>
      <c r="E228" s="564"/>
      <c r="F228" s="564"/>
      <c r="G228" s="564"/>
      <c r="H228" s="564"/>
      <c r="I228" s="565"/>
      <c r="J228" s="526"/>
      <c r="K228" s="527"/>
      <c r="L228" s="528"/>
      <c r="M228" s="537"/>
      <c r="N228" s="573"/>
      <c r="O228" s="538"/>
      <c r="P228" s="560">
        <f t="shared" si="5"/>
        <v>0</v>
      </c>
      <c r="Q228" s="561"/>
      <c r="R228" s="561"/>
      <c r="S228" s="561"/>
      <c r="T228" s="562"/>
      <c r="U228" s="532"/>
      <c r="V228" s="533"/>
      <c r="W228" s="533"/>
      <c r="X228" s="533"/>
      <c r="Y228" s="534"/>
      <c r="Z228" s="560"/>
      <c r="AA228" s="561"/>
      <c r="AB228" s="561"/>
      <c r="AC228" s="562"/>
      <c r="AD228" s="560"/>
      <c r="AE228" s="561"/>
      <c r="AF228" s="561"/>
      <c r="AG228" s="562"/>
      <c r="AH228" s="560"/>
      <c r="AI228" s="561"/>
      <c r="AJ228" s="561"/>
      <c r="AK228" s="562"/>
      <c r="AL228" s="526"/>
      <c r="AM228" s="527"/>
      <c r="AN228" s="527"/>
      <c r="AO228" s="528"/>
      <c r="AP228" s="526"/>
      <c r="AQ228" s="527"/>
      <c r="AR228" s="527"/>
      <c r="AS228" s="528"/>
      <c r="AT228" s="274"/>
      <c r="AU228" s="8"/>
    </row>
    <row r="229" spans="1:65" s="10" customFormat="1" hidden="1">
      <c r="A229" s="551" t="s">
        <v>51</v>
      </c>
      <c r="B229" s="552"/>
      <c r="C229" s="552"/>
      <c r="D229" s="552"/>
      <c r="E229" s="552"/>
      <c r="F229" s="552"/>
      <c r="G229" s="552"/>
      <c r="H229" s="552"/>
      <c r="I229" s="553"/>
      <c r="J229" s="554">
        <v>500</v>
      </c>
      <c r="K229" s="555"/>
      <c r="L229" s="556"/>
      <c r="M229" s="508" t="s">
        <v>49</v>
      </c>
      <c r="N229" s="509"/>
      <c r="O229" s="510"/>
      <c r="P229" s="548">
        <f t="shared" si="5"/>
        <v>0</v>
      </c>
      <c r="Q229" s="549"/>
      <c r="R229" s="549"/>
      <c r="S229" s="549"/>
      <c r="T229" s="550"/>
      <c r="U229" s="566">
        <f>U181</f>
        <v>0</v>
      </c>
      <c r="V229" s="567"/>
      <c r="W229" s="567"/>
      <c r="X229" s="567"/>
      <c r="Y229" s="568"/>
      <c r="Z229" s="548">
        <f>Z181</f>
        <v>0</v>
      </c>
      <c r="AA229" s="549"/>
      <c r="AB229" s="549"/>
      <c r="AC229" s="550"/>
      <c r="AD229" s="548">
        <f>AD181</f>
        <v>0</v>
      </c>
      <c r="AE229" s="549"/>
      <c r="AF229" s="549"/>
      <c r="AG229" s="550"/>
      <c r="AH229" s="548">
        <f>AH181</f>
        <v>0</v>
      </c>
      <c r="AI229" s="549"/>
      <c r="AJ229" s="549"/>
      <c r="AK229" s="550"/>
      <c r="AL229" s="508">
        <f>AL181</f>
        <v>0</v>
      </c>
      <c r="AM229" s="509"/>
      <c r="AN229" s="509"/>
      <c r="AO229" s="510"/>
      <c r="AP229" s="508">
        <f>AP181</f>
        <v>0</v>
      </c>
      <c r="AQ229" s="509"/>
      <c r="AR229" s="509"/>
      <c r="AS229" s="510"/>
      <c r="AT229" s="275"/>
      <c r="AU229" s="9"/>
    </row>
    <row r="230" spans="1:65" hidden="1">
      <c r="A230" s="551" t="s">
        <v>52</v>
      </c>
      <c r="B230" s="552"/>
      <c r="C230" s="552"/>
      <c r="D230" s="552"/>
      <c r="E230" s="552"/>
      <c r="F230" s="552"/>
      <c r="G230" s="552"/>
      <c r="H230" s="552"/>
      <c r="I230" s="553"/>
      <c r="J230" s="554">
        <v>600</v>
      </c>
      <c r="K230" s="555"/>
      <c r="L230" s="556"/>
      <c r="M230" s="508" t="s">
        <v>49</v>
      </c>
      <c r="N230" s="509"/>
      <c r="O230" s="510"/>
      <c r="P230" s="548">
        <f>SUM(U230:AS230)</f>
        <v>0</v>
      </c>
      <c r="Q230" s="549"/>
      <c r="R230" s="549"/>
      <c r="S230" s="549"/>
      <c r="T230" s="550"/>
      <c r="U230" s="548">
        <f>U229+U188-U203</f>
        <v>0</v>
      </c>
      <c r="V230" s="549"/>
      <c r="W230" s="549"/>
      <c r="X230" s="549"/>
      <c r="Y230" s="550"/>
      <c r="Z230" s="548">
        <f>Z229+Z188-Z203</f>
        <v>0</v>
      </c>
      <c r="AA230" s="549"/>
      <c r="AB230" s="549"/>
      <c r="AC230" s="550"/>
      <c r="AD230" s="548">
        <f>AD229+AD188-AD203</f>
        <v>0</v>
      </c>
      <c r="AE230" s="549"/>
      <c r="AF230" s="549"/>
      <c r="AG230" s="550"/>
      <c r="AH230" s="508">
        <f>AH229+AH188-AH203</f>
        <v>0</v>
      </c>
      <c r="AI230" s="509"/>
      <c r="AJ230" s="509"/>
      <c r="AK230" s="510"/>
      <c r="AL230" s="508">
        <f>AL229+AL188-AL203</f>
        <v>0</v>
      </c>
      <c r="AM230" s="509"/>
      <c r="AN230" s="509"/>
      <c r="AO230" s="510"/>
      <c r="AP230" s="508">
        <f>AP229+AP188-AP203</f>
        <v>0</v>
      </c>
      <c r="AQ230" s="509"/>
      <c r="AR230" s="509"/>
      <c r="AS230" s="510"/>
      <c r="AT230" s="274"/>
      <c r="AU230" s="8"/>
    </row>
    <row r="231" spans="1:65" ht="12.75" hidden="1" customHeight="1">
      <c r="A231" s="178"/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258"/>
      <c r="N231" s="258"/>
      <c r="O231" s="258"/>
      <c r="P231" s="258"/>
      <c r="Q231" s="259"/>
      <c r="R231" s="259"/>
      <c r="S231" s="259"/>
      <c r="T231" s="259"/>
      <c r="U231" s="179"/>
      <c r="V231" s="179"/>
      <c r="W231" s="179"/>
      <c r="X231" s="179"/>
      <c r="Y231" s="179"/>
      <c r="Z231" s="179"/>
      <c r="AA231" s="179"/>
      <c r="AB231" s="179"/>
      <c r="AC231" s="179"/>
      <c r="AD231" s="179"/>
      <c r="AE231" s="179"/>
      <c r="AF231" s="179"/>
      <c r="AG231" s="179"/>
      <c r="AH231" s="179"/>
      <c r="AI231" s="179"/>
      <c r="AJ231" s="179"/>
      <c r="AK231" s="259"/>
      <c r="AL231" s="259"/>
      <c r="AM231" s="259"/>
      <c r="AN231" s="259"/>
      <c r="AO231" s="259"/>
      <c r="AP231" s="259"/>
      <c r="AQ231" s="259"/>
      <c r="AR231" s="259"/>
      <c r="AS231" s="259"/>
      <c r="AT231" s="274"/>
      <c r="AU231" s="8"/>
    </row>
    <row r="232" spans="1:65" s="5" customFormat="1" ht="22.5" customHeight="1">
      <c r="A232" s="11"/>
      <c r="B232" s="11"/>
      <c r="C232" s="11"/>
      <c r="D232" s="11"/>
      <c r="E232" s="11"/>
      <c r="F232" s="11"/>
      <c r="G232" s="11"/>
      <c r="H232" s="11"/>
      <c r="I232" s="13"/>
      <c r="J232" s="13"/>
      <c r="K232" s="13"/>
      <c r="L232" s="13"/>
      <c r="M232" s="260"/>
      <c r="N232" s="260"/>
      <c r="O232" s="260"/>
      <c r="P232" s="260"/>
      <c r="Q232" s="261"/>
      <c r="R232" s="261"/>
      <c r="S232" s="261"/>
      <c r="T232" s="261"/>
      <c r="U232" s="261"/>
      <c r="V232" s="261"/>
      <c r="W232" s="261"/>
      <c r="X232" s="261"/>
      <c r="Y232" s="261"/>
      <c r="Z232" s="261"/>
      <c r="AA232" s="261"/>
      <c r="AB232" s="261"/>
      <c r="AC232" s="261"/>
      <c r="AD232" s="261"/>
      <c r="AE232" s="261"/>
      <c r="AF232" s="261"/>
      <c r="AG232" s="261"/>
      <c r="AH232" s="261"/>
      <c r="AI232" s="261"/>
      <c r="AJ232" s="261"/>
      <c r="AK232" s="261"/>
      <c r="AL232" s="261"/>
      <c r="AM232" s="261"/>
      <c r="AN232" s="261"/>
      <c r="AO232" s="261"/>
      <c r="AP232" s="261"/>
      <c r="AQ232" s="261"/>
      <c r="AR232" s="261"/>
      <c r="AS232" s="261"/>
      <c r="AT232" s="27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</row>
    <row r="233" spans="1:65" s="5" customFormat="1" ht="17.25" customHeight="1">
      <c r="A233" s="11"/>
      <c r="B233" s="11"/>
      <c r="C233" s="11"/>
      <c r="D233" s="11"/>
      <c r="E233" s="11"/>
      <c r="F233" s="11"/>
      <c r="G233" s="11"/>
      <c r="H233" s="11"/>
      <c r="I233" s="13"/>
      <c r="J233" s="13"/>
      <c r="K233" s="13"/>
      <c r="L233" s="13"/>
      <c r="M233" s="260"/>
      <c r="N233" s="260"/>
      <c r="O233" s="260"/>
      <c r="P233" s="260"/>
      <c r="Q233" s="261"/>
      <c r="R233" s="261"/>
      <c r="S233" s="261"/>
      <c r="T233" s="261"/>
      <c r="U233" s="261"/>
      <c r="V233" s="261"/>
      <c r="W233" s="261"/>
      <c r="X233" s="261"/>
      <c r="Y233" s="261"/>
      <c r="Z233" s="261"/>
      <c r="AA233" s="261"/>
      <c r="AB233" s="261"/>
      <c r="AC233" s="261"/>
      <c r="AD233" s="261"/>
      <c r="AE233" s="261"/>
      <c r="AF233" s="261"/>
      <c r="AG233" s="261"/>
      <c r="AH233" s="261"/>
      <c r="AI233" s="261"/>
      <c r="AJ233" s="261"/>
      <c r="AK233" s="261"/>
      <c r="AL233" s="261"/>
      <c r="AM233" s="261"/>
      <c r="AN233" s="516" t="s">
        <v>335</v>
      </c>
      <c r="AO233" s="516"/>
      <c r="AP233" s="516"/>
      <c r="AQ233" s="516"/>
      <c r="AR233" s="516"/>
      <c r="AS233" s="516"/>
      <c r="AT233" s="27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</row>
    <row r="234" spans="1:65" s="5" customFormat="1" ht="15.75" customHeight="1">
      <c r="A234" s="517" t="s">
        <v>65</v>
      </c>
      <c r="B234" s="517"/>
      <c r="C234" s="517"/>
      <c r="D234" s="517"/>
      <c r="E234" s="517"/>
      <c r="F234" s="517"/>
      <c r="G234" s="517"/>
      <c r="H234" s="517"/>
      <c r="I234" s="517"/>
      <c r="J234" s="517"/>
      <c r="K234" s="517"/>
      <c r="L234" s="517"/>
      <c r="M234" s="517"/>
      <c r="N234" s="517"/>
      <c r="O234" s="517"/>
      <c r="P234" s="517"/>
      <c r="Q234" s="517"/>
      <c r="R234" s="517"/>
      <c r="S234" s="517"/>
      <c r="T234" s="517"/>
      <c r="U234" s="517"/>
      <c r="V234" s="517"/>
      <c r="W234" s="517"/>
      <c r="X234" s="517"/>
      <c r="Y234" s="517"/>
      <c r="Z234" s="517"/>
      <c r="AA234" s="517"/>
      <c r="AB234" s="517"/>
      <c r="AC234" s="517"/>
      <c r="AD234" s="517"/>
      <c r="AE234" s="517"/>
      <c r="AF234" s="517"/>
      <c r="AG234" s="517"/>
      <c r="AH234" s="517"/>
      <c r="AI234" s="517"/>
      <c r="AJ234" s="517"/>
      <c r="AK234" s="517"/>
      <c r="AL234" s="517"/>
      <c r="AM234" s="517"/>
      <c r="AN234" s="517"/>
      <c r="AO234" s="517"/>
      <c r="AP234" s="517"/>
      <c r="AQ234" s="517"/>
      <c r="AR234" s="517"/>
      <c r="AS234" s="517"/>
      <c r="AT234" s="276"/>
    </row>
    <row r="235" spans="1:65" s="5" customFormat="1" ht="18" customHeight="1">
      <c r="A235" s="517" t="s">
        <v>340</v>
      </c>
      <c r="B235" s="517"/>
      <c r="C235" s="517"/>
      <c r="D235" s="517"/>
      <c r="E235" s="517"/>
      <c r="F235" s="517"/>
      <c r="G235" s="517"/>
      <c r="H235" s="517"/>
      <c r="I235" s="517"/>
      <c r="J235" s="517"/>
      <c r="K235" s="517"/>
      <c r="L235" s="517"/>
      <c r="M235" s="517"/>
      <c r="N235" s="517"/>
      <c r="O235" s="517"/>
      <c r="P235" s="517"/>
      <c r="Q235" s="517"/>
      <c r="R235" s="517"/>
      <c r="S235" s="517"/>
      <c r="T235" s="517"/>
      <c r="U235" s="517"/>
      <c r="V235" s="517"/>
      <c r="W235" s="517"/>
      <c r="X235" s="517"/>
      <c r="Y235" s="517"/>
      <c r="Z235" s="517"/>
      <c r="AA235" s="517"/>
      <c r="AB235" s="517"/>
      <c r="AC235" s="517"/>
      <c r="AD235" s="517"/>
      <c r="AE235" s="517"/>
      <c r="AF235" s="517"/>
      <c r="AG235" s="517"/>
      <c r="AH235" s="517"/>
      <c r="AI235" s="517"/>
      <c r="AJ235" s="517"/>
      <c r="AK235" s="517"/>
      <c r="AL235" s="517"/>
      <c r="AM235" s="517"/>
      <c r="AN235" s="517"/>
      <c r="AO235" s="517"/>
      <c r="AP235" s="517"/>
      <c r="AQ235" s="517"/>
      <c r="AR235" s="517"/>
      <c r="AS235" s="517"/>
      <c r="AT235" s="276"/>
    </row>
    <row r="236" spans="1:65" s="5" customFormat="1" ht="15.75" customHeight="1">
      <c r="A236" s="180"/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 t="s">
        <v>596</v>
      </c>
      <c r="R236" s="180" t="str">
        <f>'ПФХД стр.1 '!AS6</f>
        <v>" 04 " июня 2018г.</v>
      </c>
      <c r="S236" s="180"/>
      <c r="T236" s="180"/>
      <c r="U236" s="180"/>
      <c r="V236" s="180"/>
      <c r="W236" s="180"/>
      <c r="X236" s="180"/>
      <c r="Y236" s="180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80"/>
      <c r="AK236" s="180"/>
      <c r="AL236" s="180"/>
      <c r="AM236" s="180"/>
      <c r="AN236" s="180"/>
      <c r="AO236" s="180"/>
      <c r="AP236" s="180"/>
      <c r="AQ236" s="180"/>
      <c r="AR236" s="180"/>
      <c r="AS236" s="180"/>
      <c r="AT236" s="276"/>
    </row>
    <row r="237" spans="1:65" s="5" customFormat="1" ht="13.15" customHeight="1">
      <c r="A237" s="520" t="s">
        <v>337</v>
      </c>
      <c r="B237" s="520"/>
      <c r="C237" s="520"/>
      <c r="D237" s="520"/>
      <c r="E237" s="520"/>
      <c r="F237" s="520"/>
      <c r="G237" s="520"/>
      <c r="H237" s="520"/>
      <c r="I237" s="520"/>
      <c r="J237" s="520"/>
      <c r="K237" s="520"/>
      <c r="L237" s="520"/>
      <c r="M237" s="520"/>
      <c r="N237" s="520"/>
      <c r="O237" s="520"/>
      <c r="P237" s="520"/>
      <c r="Q237" s="520"/>
      <c r="R237" s="520"/>
      <c r="S237" s="520"/>
      <c r="T237" s="520"/>
      <c r="U237" s="520"/>
      <c r="V237" s="520"/>
      <c r="W237" s="520"/>
      <c r="X237" s="520"/>
      <c r="Y237" s="520"/>
      <c r="Z237" s="520"/>
      <c r="AA237" s="520"/>
      <c r="AB237" s="520"/>
      <c r="AC237" s="520"/>
      <c r="AD237" s="520"/>
      <c r="AE237" s="520"/>
      <c r="AF237" s="520"/>
      <c r="AG237" s="520"/>
      <c r="AH237" s="520"/>
      <c r="AI237" s="520"/>
      <c r="AJ237" s="520"/>
      <c r="AK237" s="520"/>
      <c r="AL237" s="520"/>
      <c r="AM237" s="520"/>
      <c r="AN237" s="520"/>
      <c r="AO237" s="520"/>
      <c r="AP237" s="520"/>
      <c r="AQ237" s="520"/>
      <c r="AR237" s="520"/>
      <c r="AS237" s="520"/>
      <c r="AT237" s="276"/>
    </row>
    <row r="238" spans="1:65" s="5" customFormat="1" ht="13.15" customHeight="1">
      <c r="A238" s="14"/>
      <c r="B238" s="14"/>
      <c r="C238" s="14"/>
      <c r="D238" s="14"/>
      <c r="E238" s="11"/>
      <c r="F238" s="11"/>
      <c r="G238" s="11"/>
      <c r="H238" s="11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276"/>
    </row>
    <row r="239" spans="1:65" s="5" customFormat="1" ht="28.5" customHeight="1">
      <c r="A239" s="518" t="s">
        <v>23</v>
      </c>
      <c r="B239" s="518"/>
      <c r="C239" s="518"/>
      <c r="D239" s="518"/>
      <c r="E239" s="518"/>
      <c r="F239" s="518"/>
      <c r="G239" s="518"/>
      <c r="H239" s="518"/>
      <c r="I239" s="518"/>
      <c r="J239" s="518"/>
      <c r="K239" s="518"/>
      <c r="L239" s="518"/>
      <c r="M239" s="518"/>
      <c r="N239" s="518"/>
      <c r="O239" s="518"/>
      <c r="P239" s="518"/>
      <c r="Q239" s="518"/>
      <c r="R239" s="518"/>
      <c r="S239" s="518"/>
      <c r="T239" s="518"/>
      <c r="U239" s="518"/>
      <c r="V239" s="518"/>
      <c r="W239" s="518"/>
      <c r="X239" s="518"/>
      <c r="Y239" s="518"/>
      <c r="Z239" s="518"/>
      <c r="AA239" s="518"/>
      <c r="AB239" s="518"/>
      <c r="AC239" s="518"/>
      <c r="AD239" s="519" t="s">
        <v>40</v>
      </c>
      <c r="AE239" s="519"/>
      <c r="AF239" s="519"/>
      <c r="AG239" s="519"/>
      <c r="AH239" s="519" t="s">
        <v>77</v>
      </c>
      <c r="AI239" s="519"/>
      <c r="AJ239" s="519"/>
      <c r="AK239" s="519"/>
      <c r="AL239" s="519"/>
      <c r="AM239" s="519"/>
      <c r="AN239" s="519"/>
      <c r="AO239" s="519"/>
      <c r="AP239" s="519"/>
      <c r="AQ239" s="519"/>
      <c r="AR239" s="519"/>
      <c r="AS239" s="261"/>
      <c r="AT239" s="276"/>
    </row>
    <row r="240" spans="1:65" s="5" customFormat="1" ht="15.75" customHeight="1">
      <c r="A240" s="511">
        <v>1</v>
      </c>
      <c r="B240" s="511"/>
      <c r="C240" s="511"/>
      <c r="D240" s="511"/>
      <c r="E240" s="511"/>
      <c r="F240" s="511"/>
      <c r="G240" s="511"/>
      <c r="H240" s="511"/>
      <c r="I240" s="511"/>
      <c r="J240" s="511"/>
      <c r="K240" s="511"/>
      <c r="L240" s="511"/>
      <c r="M240" s="511"/>
      <c r="N240" s="511"/>
      <c r="O240" s="511"/>
      <c r="P240" s="511"/>
      <c r="Q240" s="511"/>
      <c r="R240" s="511"/>
      <c r="S240" s="511"/>
      <c r="T240" s="511"/>
      <c r="U240" s="511"/>
      <c r="V240" s="511"/>
      <c r="W240" s="511"/>
      <c r="X240" s="511"/>
      <c r="Y240" s="511"/>
      <c r="Z240" s="511"/>
      <c r="AA240" s="511"/>
      <c r="AB240" s="511"/>
      <c r="AC240" s="511"/>
      <c r="AD240" s="512">
        <v>2</v>
      </c>
      <c r="AE240" s="512"/>
      <c r="AF240" s="512"/>
      <c r="AG240" s="512"/>
      <c r="AH240" s="513">
        <v>3</v>
      </c>
      <c r="AI240" s="513"/>
      <c r="AJ240" s="513"/>
      <c r="AK240" s="513"/>
      <c r="AL240" s="513"/>
      <c r="AM240" s="513"/>
      <c r="AN240" s="513"/>
      <c r="AO240" s="513"/>
      <c r="AP240" s="513"/>
      <c r="AQ240" s="513"/>
      <c r="AR240" s="513"/>
      <c r="AS240" s="261"/>
      <c r="AT240" s="276"/>
    </row>
    <row r="241" spans="1:65" s="5" customFormat="1" ht="12.75" customHeight="1">
      <c r="A241" s="499" t="s">
        <v>51</v>
      </c>
      <c r="B241" s="499"/>
      <c r="C241" s="499"/>
      <c r="D241" s="499"/>
      <c r="E241" s="499"/>
      <c r="F241" s="499"/>
      <c r="G241" s="499"/>
      <c r="H241" s="499"/>
      <c r="I241" s="499"/>
      <c r="J241" s="499"/>
      <c r="K241" s="499"/>
      <c r="L241" s="499"/>
      <c r="M241" s="499"/>
      <c r="N241" s="499"/>
      <c r="O241" s="499"/>
      <c r="P241" s="499"/>
      <c r="Q241" s="499"/>
      <c r="R241" s="499"/>
      <c r="S241" s="499"/>
      <c r="T241" s="499"/>
      <c r="U241" s="499"/>
      <c r="V241" s="499"/>
      <c r="W241" s="499"/>
      <c r="X241" s="499"/>
      <c r="Y241" s="499"/>
      <c r="Z241" s="499"/>
      <c r="AA241" s="499"/>
      <c r="AB241" s="499"/>
      <c r="AC241" s="499"/>
      <c r="AD241" s="500" t="s">
        <v>66</v>
      </c>
      <c r="AE241" s="500"/>
      <c r="AF241" s="500"/>
      <c r="AG241" s="500"/>
      <c r="AH241" s="515"/>
      <c r="AI241" s="515"/>
      <c r="AJ241" s="515"/>
      <c r="AK241" s="515"/>
      <c r="AL241" s="515"/>
      <c r="AM241" s="515"/>
      <c r="AN241" s="515"/>
      <c r="AO241" s="515"/>
      <c r="AP241" s="515"/>
      <c r="AQ241" s="515"/>
      <c r="AR241" s="515"/>
      <c r="AS241" s="261"/>
      <c r="AT241" s="276"/>
    </row>
    <row r="242" spans="1:65" s="5" customFormat="1" ht="12.75" customHeight="1">
      <c r="A242" s="499" t="s">
        <v>52</v>
      </c>
      <c r="B242" s="499"/>
      <c r="C242" s="499"/>
      <c r="D242" s="499"/>
      <c r="E242" s="499"/>
      <c r="F242" s="499"/>
      <c r="G242" s="499"/>
      <c r="H242" s="499"/>
      <c r="I242" s="499"/>
      <c r="J242" s="499"/>
      <c r="K242" s="499"/>
      <c r="L242" s="499"/>
      <c r="M242" s="499"/>
      <c r="N242" s="499"/>
      <c r="O242" s="499"/>
      <c r="P242" s="499"/>
      <c r="Q242" s="499"/>
      <c r="R242" s="499"/>
      <c r="S242" s="499"/>
      <c r="T242" s="499"/>
      <c r="U242" s="499"/>
      <c r="V242" s="499"/>
      <c r="W242" s="499"/>
      <c r="X242" s="499"/>
      <c r="Y242" s="499"/>
      <c r="Z242" s="499"/>
      <c r="AA242" s="499"/>
      <c r="AB242" s="499"/>
      <c r="AC242" s="499"/>
      <c r="AD242" s="500" t="s">
        <v>67</v>
      </c>
      <c r="AE242" s="500"/>
      <c r="AF242" s="500"/>
      <c r="AG242" s="500"/>
      <c r="AH242" s="515"/>
      <c r="AI242" s="515"/>
      <c r="AJ242" s="515"/>
      <c r="AK242" s="515"/>
      <c r="AL242" s="515"/>
      <c r="AM242" s="515"/>
      <c r="AN242" s="515"/>
      <c r="AO242" s="515"/>
      <c r="AP242" s="515"/>
      <c r="AQ242" s="515"/>
      <c r="AR242" s="515"/>
      <c r="AS242" s="261"/>
      <c r="AT242" s="276"/>
    </row>
    <row r="243" spans="1:65" s="5" customFormat="1" ht="12.75" customHeight="1">
      <c r="A243" s="499" t="s">
        <v>70</v>
      </c>
      <c r="B243" s="499"/>
      <c r="C243" s="499"/>
      <c r="D243" s="499"/>
      <c r="E243" s="499"/>
      <c r="F243" s="499"/>
      <c r="G243" s="499"/>
      <c r="H243" s="499"/>
      <c r="I243" s="499"/>
      <c r="J243" s="499"/>
      <c r="K243" s="499"/>
      <c r="L243" s="499"/>
      <c r="M243" s="499"/>
      <c r="N243" s="499"/>
      <c r="O243" s="499"/>
      <c r="P243" s="499"/>
      <c r="Q243" s="499"/>
      <c r="R243" s="499"/>
      <c r="S243" s="499"/>
      <c r="T243" s="499"/>
      <c r="U243" s="499"/>
      <c r="V243" s="499"/>
      <c r="W243" s="499"/>
      <c r="X243" s="499"/>
      <c r="Y243" s="499"/>
      <c r="Z243" s="499"/>
      <c r="AA243" s="499"/>
      <c r="AB243" s="499"/>
      <c r="AC243" s="499"/>
      <c r="AD243" s="500" t="s">
        <v>68</v>
      </c>
      <c r="AE243" s="500"/>
      <c r="AF243" s="500"/>
      <c r="AG243" s="500"/>
      <c r="AH243" s="515"/>
      <c r="AI243" s="515"/>
      <c r="AJ243" s="515"/>
      <c r="AK243" s="515"/>
      <c r="AL243" s="515"/>
      <c r="AM243" s="515"/>
      <c r="AN243" s="515"/>
      <c r="AO243" s="515"/>
      <c r="AP243" s="515"/>
      <c r="AQ243" s="515"/>
      <c r="AR243" s="515"/>
      <c r="AS243" s="261"/>
      <c r="AT243" s="276"/>
    </row>
    <row r="244" spans="1:65" s="5" customFormat="1">
      <c r="A244" s="499"/>
      <c r="B244" s="499"/>
      <c r="C244" s="499"/>
      <c r="D244" s="499"/>
      <c r="E244" s="499"/>
      <c r="F244" s="499"/>
      <c r="G244" s="499"/>
      <c r="H244" s="499"/>
      <c r="I244" s="499"/>
      <c r="J244" s="499"/>
      <c r="K244" s="499"/>
      <c r="L244" s="499"/>
      <c r="M244" s="499"/>
      <c r="N244" s="499"/>
      <c r="O244" s="499"/>
      <c r="P244" s="499"/>
      <c r="Q244" s="499"/>
      <c r="R244" s="499"/>
      <c r="S244" s="499"/>
      <c r="T244" s="499"/>
      <c r="U244" s="499"/>
      <c r="V244" s="499"/>
      <c r="W244" s="499"/>
      <c r="X244" s="499"/>
      <c r="Y244" s="499"/>
      <c r="Z244" s="499"/>
      <c r="AA244" s="499"/>
      <c r="AB244" s="499"/>
      <c r="AC244" s="499"/>
      <c r="AD244" s="500"/>
      <c r="AE244" s="500"/>
      <c r="AF244" s="500"/>
      <c r="AG244" s="500"/>
      <c r="AH244" s="515"/>
      <c r="AI244" s="515"/>
      <c r="AJ244" s="515"/>
      <c r="AK244" s="515"/>
      <c r="AL244" s="515"/>
      <c r="AM244" s="515"/>
      <c r="AN244" s="515"/>
      <c r="AO244" s="515"/>
      <c r="AP244" s="515"/>
      <c r="AQ244" s="515"/>
      <c r="AR244" s="515"/>
      <c r="AS244" s="261"/>
      <c r="AT244" s="276"/>
    </row>
    <row r="245" spans="1:65" s="5" customFormat="1" ht="12.75" customHeight="1">
      <c r="A245" s="499" t="s">
        <v>71</v>
      </c>
      <c r="B245" s="499"/>
      <c r="C245" s="499"/>
      <c r="D245" s="499"/>
      <c r="E245" s="499"/>
      <c r="F245" s="499"/>
      <c r="G245" s="499"/>
      <c r="H245" s="499"/>
      <c r="I245" s="499"/>
      <c r="J245" s="499"/>
      <c r="K245" s="499"/>
      <c r="L245" s="499"/>
      <c r="M245" s="499"/>
      <c r="N245" s="499"/>
      <c r="O245" s="499"/>
      <c r="P245" s="499"/>
      <c r="Q245" s="499"/>
      <c r="R245" s="499"/>
      <c r="S245" s="499"/>
      <c r="T245" s="499"/>
      <c r="U245" s="499"/>
      <c r="V245" s="499"/>
      <c r="W245" s="499"/>
      <c r="X245" s="499"/>
      <c r="Y245" s="499"/>
      <c r="Z245" s="499"/>
      <c r="AA245" s="499"/>
      <c r="AB245" s="499"/>
      <c r="AC245" s="499"/>
      <c r="AD245" s="500" t="s">
        <v>69</v>
      </c>
      <c r="AE245" s="500"/>
      <c r="AF245" s="500"/>
      <c r="AG245" s="500"/>
      <c r="AH245" s="515"/>
      <c r="AI245" s="515"/>
      <c r="AJ245" s="515"/>
      <c r="AK245" s="515"/>
      <c r="AL245" s="515"/>
      <c r="AM245" s="515"/>
      <c r="AN245" s="515"/>
      <c r="AO245" s="515"/>
      <c r="AP245" s="515"/>
      <c r="AQ245" s="515"/>
      <c r="AR245" s="515"/>
      <c r="AS245" s="261"/>
      <c r="AT245" s="276"/>
    </row>
    <row r="246" spans="1:65" s="5" customFormat="1">
      <c r="A246" s="514"/>
      <c r="B246" s="514"/>
      <c r="C246" s="514"/>
      <c r="D246" s="514"/>
      <c r="E246" s="514"/>
      <c r="F246" s="514"/>
      <c r="G246" s="514"/>
      <c r="H246" s="514"/>
      <c r="I246" s="514"/>
      <c r="J246" s="514"/>
      <c r="K246" s="514"/>
      <c r="L246" s="514"/>
      <c r="M246" s="514"/>
      <c r="N246" s="514"/>
      <c r="O246" s="514"/>
      <c r="P246" s="514"/>
      <c r="Q246" s="514"/>
      <c r="R246" s="514"/>
      <c r="S246" s="514"/>
      <c r="T246" s="514"/>
      <c r="U246" s="514"/>
      <c r="V246" s="514"/>
      <c r="W246" s="514"/>
      <c r="X246" s="514"/>
      <c r="Y246" s="514"/>
      <c r="Z246" s="514"/>
      <c r="AA246" s="514"/>
      <c r="AB246" s="514"/>
      <c r="AC246" s="514"/>
      <c r="AD246" s="501"/>
      <c r="AE246" s="501"/>
      <c r="AF246" s="501"/>
      <c r="AG246" s="501"/>
      <c r="AH246" s="515"/>
      <c r="AI246" s="515"/>
      <c r="AJ246" s="515"/>
      <c r="AK246" s="515"/>
      <c r="AL246" s="515"/>
      <c r="AM246" s="515"/>
      <c r="AN246" s="515"/>
      <c r="AO246" s="515"/>
      <c r="AP246" s="515"/>
      <c r="AQ246" s="515"/>
      <c r="AR246" s="515"/>
      <c r="AS246" s="261"/>
      <c r="AT246" s="276"/>
    </row>
    <row r="247" spans="1:65" s="5" customFormat="1">
      <c r="I247" s="12"/>
      <c r="J247" s="12"/>
      <c r="K247" s="12"/>
      <c r="L247" s="12"/>
      <c r="M247" s="262"/>
      <c r="N247" s="262"/>
      <c r="O247" s="262"/>
      <c r="P247" s="262"/>
      <c r="Q247" s="262"/>
      <c r="R247" s="262"/>
      <c r="S247" s="262"/>
      <c r="T247" s="262"/>
      <c r="U247" s="261"/>
      <c r="V247" s="261"/>
      <c r="W247" s="261"/>
      <c r="X247" s="261"/>
      <c r="Y247" s="261"/>
      <c r="Z247" s="261"/>
      <c r="AA247" s="261"/>
      <c r="AB247" s="261"/>
      <c r="AC247" s="261"/>
      <c r="AD247" s="261"/>
      <c r="AE247" s="261"/>
      <c r="AF247" s="261"/>
      <c r="AG247" s="261"/>
      <c r="AH247" s="261"/>
      <c r="AI247" s="261"/>
      <c r="AJ247" s="261"/>
      <c r="AK247" s="261"/>
      <c r="AL247" s="261"/>
      <c r="AM247" s="261"/>
      <c r="AN247" s="261"/>
      <c r="AO247" s="261"/>
      <c r="AP247" s="261"/>
      <c r="AQ247" s="261"/>
      <c r="AR247" s="261"/>
      <c r="AS247" s="261"/>
      <c r="AT247" s="276"/>
    </row>
    <row r="248" spans="1:65" s="5" customFormat="1" ht="23.25" customHeight="1">
      <c r="A248" s="11"/>
      <c r="B248" s="11"/>
      <c r="C248" s="11"/>
      <c r="D248" s="11"/>
      <c r="E248" s="11"/>
      <c r="F248" s="11"/>
      <c r="G248" s="11"/>
      <c r="H248" s="11"/>
      <c r="I248" s="13"/>
      <c r="J248" s="13"/>
      <c r="K248" s="13"/>
      <c r="L248" s="13"/>
      <c r="M248" s="260"/>
      <c r="N248" s="260"/>
      <c r="O248" s="260"/>
      <c r="P248" s="260"/>
      <c r="Q248" s="261"/>
      <c r="R248" s="261"/>
      <c r="S248" s="261"/>
      <c r="T248" s="261"/>
      <c r="U248" s="261"/>
      <c r="V248" s="261"/>
      <c r="W248" s="261"/>
      <c r="X248" s="261"/>
      <c r="Y248" s="261"/>
      <c r="Z248" s="261"/>
      <c r="AA248" s="261"/>
      <c r="AB248" s="261"/>
      <c r="AC248" s="261"/>
      <c r="AD248" s="261"/>
      <c r="AE248" s="261"/>
      <c r="AF248" s="261"/>
      <c r="AG248" s="261"/>
      <c r="AH248" s="261"/>
      <c r="AI248" s="261"/>
      <c r="AJ248" s="261"/>
      <c r="AK248" s="261"/>
      <c r="AL248" s="261"/>
      <c r="AM248" s="261"/>
      <c r="AN248" s="516" t="s">
        <v>336</v>
      </c>
      <c r="AO248" s="516"/>
      <c r="AP248" s="516"/>
      <c r="AQ248" s="516"/>
      <c r="AR248" s="516"/>
      <c r="AS248" s="516"/>
      <c r="AT248" s="27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</row>
    <row r="249" spans="1:65" s="5" customFormat="1" ht="18" customHeight="1">
      <c r="A249" s="517" t="s">
        <v>381</v>
      </c>
      <c r="B249" s="517"/>
      <c r="C249" s="517"/>
      <c r="D249" s="517"/>
      <c r="E249" s="517"/>
      <c r="F249" s="517"/>
      <c r="G249" s="517"/>
      <c r="H249" s="517"/>
      <c r="I249" s="517"/>
      <c r="J249" s="517"/>
      <c r="K249" s="517"/>
      <c r="L249" s="517"/>
      <c r="M249" s="517"/>
      <c r="N249" s="517"/>
      <c r="O249" s="517"/>
      <c r="P249" s="517"/>
      <c r="Q249" s="517"/>
      <c r="R249" s="517"/>
      <c r="S249" s="517"/>
      <c r="T249" s="517"/>
      <c r="U249" s="517"/>
      <c r="V249" s="517"/>
      <c r="W249" s="517"/>
      <c r="X249" s="517"/>
      <c r="Y249" s="517"/>
      <c r="Z249" s="517"/>
      <c r="AA249" s="517"/>
      <c r="AB249" s="517"/>
      <c r="AC249" s="517"/>
      <c r="AD249" s="517"/>
      <c r="AE249" s="517"/>
      <c r="AF249" s="517"/>
      <c r="AG249" s="517"/>
      <c r="AH249" s="517"/>
      <c r="AI249" s="517"/>
      <c r="AJ249" s="517"/>
      <c r="AK249" s="517"/>
      <c r="AL249" s="517"/>
      <c r="AM249" s="517"/>
      <c r="AN249" s="517"/>
      <c r="AO249" s="517"/>
      <c r="AP249" s="517"/>
      <c r="AQ249" s="517"/>
      <c r="AR249" s="517"/>
      <c r="AS249" s="517"/>
      <c r="AT249" s="276"/>
    </row>
    <row r="250" spans="1:65" s="5" customFormat="1" ht="12.75" customHeight="1">
      <c r="A250" s="243"/>
      <c r="B250" s="243"/>
      <c r="C250" s="243"/>
      <c r="D250" s="243"/>
      <c r="E250" s="243"/>
      <c r="F250" s="243"/>
      <c r="G250" s="243"/>
      <c r="H250" s="243"/>
      <c r="I250" s="243"/>
      <c r="J250" s="243"/>
      <c r="K250" s="243"/>
      <c r="L250" s="243"/>
      <c r="M250" s="243"/>
      <c r="N250" s="243"/>
      <c r="O250" s="243"/>
      <c r="P250" s="243"/>
      <c r="Q250" s="243"/>
      <c r="R250" s="243"/>
      <c r="S250" s="243"/>
      <c r="T250" s="243"/>
      <c r="U250" s="243"/>
      <c r="V250" s="243"/>
      <c r="W250" s="243"/>
      <c r="X250" s="243"/>
      <c r="Y250" s="243"/>
      <c r="Z250" s="243"/>
      <c r="AA250" s="243"/>
      <c r="AB250" s="243"/>
      <c r="AC250" s="243"/>
      <c r="AD250" s="243"/>
      <c r="AE250" s="243"/>
      <c r="AF250" s="243"/>
      <c r="AO250" s="243"/>
      <c r="AP250" s="243"/>
      <c r="AQ250" s="243"/>
      <c r="AR250" s="243"/>
      <c r="AS250" s="243"/>
      <c r="AT250" s="276"/>
    </row>
    <row r="251" spans="1:65" s="494" customFormat="1" ht="12.75" customHeight="1">
      <c r="A251" s="760" t="s">
        <v>23</v>
      </c>
      <c r="B251" s="760"/>
      <c r="C251" s="760"/>
      <c r="D251" s="760"/>
      <c r="E251" s="760"/>
      <c r="F251" s="760"/>
      <c r="G251" s="760"/>
      <c r="H251" s="760"/>
      <c r="I251" s="760"/>
      <c r="J251" s="760"/>
      <c r="K251" s="760"/>
      <c r="L251" s="760"/>
      <c r="M251" s="760"/>
      <c r="N251" s="760"/>
      <c r="O251" s="760"/>
      <c r="P251" s="760"/>
      <c r="Q251" s="760"/>
      <c r="R251" s="760"/>
      <c r="S251" s="760"/>
      <c r="T251" s="760"/>
      <c r="U251" s="760"/>
      <c r="V251" s="760"/>
      <c r="W251" s="760"/>
      <c r="X251" s="760"/>
      <c r="Y251" s="760"/>
      <c r="Z251" s="760"/>
      <c r="AA251" s="760"/>
      <c r="AB251" s="760"/>
      <c r="AC251" s="760"/>
      <c r="AD251" s="761" t="s">
        <v>40</v>
      </c>
      <c r="AE251" s="761"/>
      <c r="AF251" s="761"/>
      <c r="AG251" s="761"/>
      <c r="AH251" s="761" t="s">
        <v>76</v>
      </c>
      <c r="AI251" s="761"/>
      <c r="AJ251" s="761"/>
      <c r="AK251" s="761"/>
      <c r="AL251" s="761"/>
      <c r="AM251" s="761"/>
      <c r="AN251" s="761"/>
      <c r="AO251" s="761"/>
      <c r="AP251" s="761"/>
      <c r="AQ251" s="761"/>
      <c r="AR251" s="761"/>
      <c r="AS251" s="493"/>
    </row>
    <row r="252" spans="1:65" s="494" customFormat="1" ht="12.75" customHeight="1">
      <c r="A252" s="762">
        <v>1</v>
      </c>
      <c r="B252" s="762"/>
      <c r="C252" s="762"/>
      <c r="D252" s="762"/>
      <c r="E252" s="762"/>
      <c r="F252" s="762"/>
      <c r="G252" s="762"/>
      <c r="H252" s="762"/>
      <c r="I252" s="762"/>
      <c r="J252" s="762"/>
      <c r="K252" s="762"/>
      <c r="L252" s="762"/>
      <c r="M252" s="762"/>
      <c r="N252" s="762"/>
      <c r="O252" s="762"/>
      <c r="P252" s="762"/>
      <c r="Q252" s="762"/>
      <c r="R252" s="762"/>
      <c r="S252" s="762"/>
      <c r="T252" s="762"/>
      <c r="U252" s="762"/>
      <c r="V252" s="762"/>
      <c r="W252" s="762"/>
      <c r="X252" s="762"/>
      <c r="Y252" s="762"/>
      <c r="Z252" s="762"/>
      <c r="AA252" s="762"/>
      <c r="AB252" s="762"/>
      <c r="AC252" s="762"/>
      <c r="AD252" s="763">
        <v>2</v>
      </c>
      <c r="AE252" s="763"/>
      <c r="AF252" s="763"/>
      <c r="AG252" s="763"/>
      <c r="AH252" s="688">
        <v>3</v>
      </c>
      <c r="AI252" s="688"/>
      <c r="AJ252" s="688"/>
      <c r="AK252" s="688"/>
      <c r="AL252" s="688"/>
      <c r="AM252" s="688"/>
      <c r="AN252" s="688"/>
      <c r="AO252" s="688"/>
      <c r="AP252" s="688"/>
      <c r="AQ252" s="688"/>
      <c r="AR252" s="688"/>
      <c r="AS252" s="493"/>
    </row>
    <row r="253" spans="1:65" s="494" customFormat="1" ht="12.75" customHeight="1">
      <c r="A253" s="748" t="s">
        <v>604</v>
      </c>
      <c r="B253" s="749"/>
      <c r="C253" s="749"/>
      <c r="D253" s="749"/>
      <c r="E253" s="749"/>
      <c r="F253" s="749"/>
      <c r="G253" s="749"/>
      <c r="H253" s="749"/>
      <c r="I253" s="749"/>
      <c r="J253" s="749"/>
      <c r="K253" s="749"/>
      <c r="L253" s="749"/>
      <c r="M253" s="749"/>
      <c r="N253" s="749"/>
      <c r="O253" s="749"/>
      <c r="P253" s="749"/>
      <c r="Q253" s="749"/>
      <c r="R253" s="749"/>
      <c r="S253" s="749"/>
      <c r="T253" s="749"/>
      <c r="U253" s="749"/>
      <c r="V253" s="749"/>
      <c r="W253" s="749"/>
      <c r="X253" s="749"/>
      <c r="Y253" s="749"/>
      <c r="Z253" s="749"/>
      <c r="AA253" s="749"/>
      <c r="AB253" s="749"/>
      <c r="AC253" s="750"/>
      <c r="AD253" s="751" t="s">
        <v>66</v>
      </c>
      <c r="AE253" s="752"/>
      <c r="AF253" s="752"/>
      <c r="AG253" s="753"/>
      <c r="AH253" s="673">
        <f>SUM(AH254:AR257)</f>
        <v>0</v>
      </c>
      <c r="AI253" s="674"/>
      <c r="AJ253" s="674"/>
      <c r="AK253" s="674"/>
      <c r="AL253" s="674"/>
      <c r="AM253" s="674"/>
      <c r="AN253" s="674"/>
      <c r="AO253" s="674"/>
      <c r="AP253" s="674"/>
      <c r="AQ253" s="674"/>
      <c r="AR253" s="675"/>
      <c r="AS253" s="493"/>
      <c r="AT253" s="495"/>
      <c r="AU253" s="496"/>
      <c r="AV253" s="496"/>
      <c r="AW253" s="496"/>
      <c r="AX253" s="496"/>
    </row>
    <row r="254" spans="1:65" s="494" customFormat="1" ht="12.75" customHeight="1">
      <c r="A254" s="764" t="s">
        <v>368</v>
      </c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765"/>
      <c r="W254" s="765"/>
      <c r="X254" s="765"/>
      <c r="Y254" s="765"/>
      <c r="Z254" s="765"/>
      <c r="AA254" s="765"/>
      <c r="AB254" s="765"/>
      <c r="AC254" s="766"/>
      <c r="AD254" s="736" t="s">
        <v>605</v>
      </c>
      <c r="AE254" s="737"/>
      <c r="AF254" s="737"/>
      <c r="AG254" s="738"/>
      <c r="AH254" s="742"/>
      <c r="AI254" s="743"/>
      <c r="AJ254" s="743"/>
      <c r="AK254" s="743"/>
      <c r="AL254" s="743"/>
      <c r="AM254" s="743"/>
      <c r="AN254" s="743"/>
      <c r="AO254" s="743"/>
      <c r="AP254" s="743"/>
      <c r="AQ254" s="743"/>
      <c r="AR254" s="744"/>
      <c r="AS254" s="493"/>
      <c r="AT254" s="495"/>
      <c r="AU254" s="496"/>
      <c r="AV254" s="496"/>
      <c r="AW254" s="496"/>
      <c r="AX254" s="496"/>
    </row>
    <row r="255" spans="1:65" s="494" customFormat="1" ht="12.75" customHeight="1">
      <c r="A255" s="757" t="s">
        <v>606</v>
      </c>
      <c r="B255" s="758"/>
      <c r="C255" s="758"/>
      <c r="D255" s="758"/>
      <c r="E255" s="758"/>
      <c r="F255" s="758"/>
      <c r="G255" s="758"/>
      <c r="H255" s="758"/>
      <c r="I255" s="758"/>
      <c r="J255" s="758"/>
      <c r="K255" s="758"/>
      <c r="L255" s="758"/>
      <c r="M255" s="758"/>
      <c r="N255" s="758"/>
      <c r="O255" s="758"/>
      <c r="P255" s="758"/>
      <c r="Q255" s="758"/>
      <c r="R255" s="758"/>
      <c r="S255" s="758"/>
      <c r="T255" s="758"/>
      <c r="U255" s="758"/>
      <c r="V255" s="758"/>
      <c r="W255" s="758"/>
      <c r="X255" s="758"/>
      <c r="Y255" s="758"/>
      <c r="Z255" s="758"/>
      <c r="AA255" s="758"/>
      <c r="AB255" s="758"/>
      <c r="AC255" s="759"/>
      <c r="AD255" s="739"/>
      <c r="AE255" s="740"/>
      <c r="AF255" s="740"/>
      <c r="AG255" s="741"/>
      <c r="AH255" s="745"/>
      <c r="AI255" s="746"/>
      <c r="AJ255" s="746"/>
      <c r="AK255" s="746"/>
      <c r="AL255" s="746"/>
      <c r="AM255" s="746"/>
      <c r="AN255" s="746"/>
      <c r="AO255" s="746"/>
      <c r="AP255" s="746"/>
      <c r="AQ255" s="746"/>
      <c r="AR255" s="747"/>
      <c r="AS255" s="493"/>
      <c r="AT255" s="495"/>
      <c r="AU255" s="496"/>
      <c r="AV255" s="496"/>
      <c r="AW255" s="496"/>
      <c r="AX255" s="496"/>
    </row>
    <row r="256" spans="1:65" s="494" customFormat="1" ht="12.75" customHeight="1">
      <c r="A256" s="748" t="s">
        <v>608</v>
      </c>
      <c r="B256" s="749"/>
      <c r="C256" s="749"/>
      <c r="D256" s="749"/>
      <c r="E256" s="749"/>
      <c r="F256" s="749"/>
      <c r="G256" s="749"/>
      <c r="H256" s="749"/>
      <c r="I256" s="749"/>
      <c r="J256" s="749"/>
      <c r="K256" s="749"/>
      <c r="L256" s="749"/>
      <c r="M256" s="749"/>
      <c r="N256" s="749"/>
      <c r="O256" s="749"/>
      <c r="P256" s="749"/>
      <c r="Q256" s="749"/>
      <c r="R256" s="749"/>
      <c r="S256" s="749"/>
      <c r="T256" s="749"/>
      <c r="U256" s="749"/>
      <c r="V256" s="749"/>
      <c r="W256" s="749"/>
      <c r="X256" s="749"/>
      <c r="Y256" s="749"/>
      <c r="Z256" s="749"/>
      <c r="AA256" s="749"/>
      <c r="AB256" s="749"/>
      <c r="AC256" s="750"/>
      <c r="AD256" s="751" t="s">
        <v>607</v>
      </c>
      <c r="AE256" s="752"/>
      <c r="AF256" s="752"/>
      <c r="AG256" s="753"/>
      <c r="AH256" s="673"/>
      <c r="AI256" s="674"/>
      <c r="AJ256" s="674"/>
      <c r="AK256" s="674"/>
      <c r="AL256" s="674"/>
      <c r="AM256" s="674"/>
      <c r="AN256" s="674"/>
      <c r="AO256" s="674"/>
      <c r="AP256" s="674"/>
      <c r="AQ256" s="674"/>
      <c r="AR256" s="675"/>
      <c r="AS256" s="493"/>
      <c r="AT256" s="495"/>
      <c r="AU256" s="496"/>
      <c r="AV256" s="496"/>
      <c r="AW256" s="496"/>
      <c r="AX256" s="496"/>
    </row>
    <row r="257" spans="1:50" s="494" customFormat="1" ht="12.75" customHeight="1">
      <c r="A257" s="748" t="s">
        <v>626</v>
      </c>
      <c r="B257" s="749"/>
      <c r="C257" s="749"/>
      <c r="D257" s="749"/>
      <c r="E257" s="749"/>
      <c r="F257" s="749"/>
      <c r="G257" s="749"/>
      <c r="H257" s="749"/>
      <c r="I257" s="749"/>
      <c r="J257" s="749"/>
      <c r="K257" s="749"/>
      <c r="L257" s="749"/>
      <c r="M257" s="749"/>
      <c r="N257" s="749"/>
      <c r="O257" s="749"/>
      <c r="P257" s="749"/>
      <c r="Q257" s="749"/>
      <c r="R257" s="749"/>
      <c r="S257" s="749"/>
      <c r="T257" s="749"/>
      <c r="U257" s="749"/>
      <c r="V257" s="749"/>
      <c r="W257" s="749"/>
      <c r="X257" s="749"/>
      <c r="Y257" s="749"/>
      <c r="Z257" s="749"/>
      <c r="AA257" s="749"/>
      <c r="AB257" s="749"/>
      <c r="AC257" s="750"/>
      <c r="AD257" s="751" t="s">
        <v>609</v>
      </c>
      <c r="AE257" s="752"/>
      <c r="AF257" s="752"/>
      <c r="AG257" s="753"/>
      <c r="AH257" s="673"/>
      <c r="AI257" s="674"/>
      <c r="AJ257" s="674"/>
      <c r="AK257" s="674"/>
      <c r="AL257" s="674"/>
      <c r="AM257" s="674"/>
      <c r="AN257" s="674"/>
      <c r="AO257" s="674"/>
      <c r="AP257" s="674"/>
      <c r="AQ257" s="674"/>
      <c r="AR257" s="675"/>
      <c r="AS257" s="493"/>
      <c r="AT257" s="495"/>
      <c r="AU257" s="496"/>
      <c r="AV257" s="496"/>
      <c r="AW257" s="496"/>
      <c r="AX257" s="496"/>
    </row>
    <row r="258" spans="1:50" s="494" customFormat="1" ht="25.5" customHeight="1">
      <c r="A258" s="748" t="s">
        <v>74</v>
      </c>
      <c r="B258" s="749"/>
      <c r="C258" s="749"/>
      <c r="D258" s="749"/>
      <c r="E258" s="749"/>
      <c r="F258" s="749"/>
      <c r="G258" s="749"/>
      <c r="H258" s="749"/>
      <c r="I258" s="749"/>
      <c r="J258" s="749"/>
      <c r="K258" s="749"/>
      <c r="L258" s="749"/>
      <c r="M258" s="749"/>
      <c r="N258" s="749"/>
      <c r="O258" s="749"/>
      <c r="P258" s="749"/>
      <c r="Q258" s="749"/>
      <c r="R258" s="749"/>
      <c r="S258" s="749"/>
      <c r="T258" s="749"/>
      <c r="U258" s="749"/>
      <c r="V258" s="749"/>
      <c r="W258" s="749"/>
      <c r="X258" s="749"/>
      <c r="Y258" s="749"/>
      <c r="Z258" s="749"/>
      <c r="AA258" s="749"/>
      <c r="AB258" s="749"/>
      <c r="AC258" s="750"/>
      <c r="AD258" s="754" t="s">
        <v>67</v>
      </c>
      <c r="AE258" s="755"/>
      <c r="AF258" s="755"/>
      <c r="AG258" s="756"/>
      <c r="AH258" s="673">
        <f>SUM(AH259:AR262)</f>
        <v>0</v>
      </c>
      <c r="AI258" s="674"/>
      <c r="AJ258" s="674"/>
      <c r="AK258" s="674"/>
      <c r="AL258" s="674"/>
      <c r="AM258" s="674"/>
      <c r="AN258" s="674"/>
      <c r="AO258" s="674"/>
      <c r="AP258" s="674"/>
      <c r="AQ258" s="674"/>
      <c r="AR258" s="675"/>
      <c r="AS258" s="493"/>
      <c r="AT258" s="495"/>
      <c r="AU258" s="496"/>
      <c r="AV258" s="496"/>
      <c r="AW258" s="496"/>
      <c r="AX258" s="496"/>
    </row>
    <row r="259" spans="1:50" s="494" customFormat="1" ht="12.75" customHeight="1">
      <c r="A259" s="764" t="s">
        <v>368</v>
      </c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765"/>
      <c r="W259" s="765"/>
      <c r="X259" s="765"/>
      <c r="Y259" s="765"/>
      <c r="Z259" s="765"/>
      <c r="AA259" s="765"/>
      <c r="AB259" s="765"/>
      <c r="AC259" s="766"/>
      <c r="AD259" s="736" t="s">
        <v>610</v>
      </c>
      <c r="AE259" s="737"/>
      <c r="AF259" s="737"/>
      <c r="AG259" s="738"/>
      <c r="AH259" s="742"/>
      <c r="AI259" s="743"/>
      <c r="AJ259" s="743"/>
      <c r="AK259" s="743"/>
      <c r="AL259" s="743"/>
      <c r="AM259" s="743"/>
      <c r="AN259" s="743"/>
      <c r="AO259" s="743"/>
      <c r="AP259" s="743"/>
      <c r="AQ259" s="743"/>
      <c r="AR259" s="744"/>
      <c r="AS259" s="493"/>
      <c r="AT259" s="495"/>
      <c r="AU259" s="496"/>
      <c r="AV259" s="496"/>
      <c r="AW259" s="496"/>
      <c r="AX259" s="496"/>
    </row>
    <row r="260" spans="1:50" s="494" customFormat="1" ht="12.75" customHeight="1">
      <c r="A260" s="757" t="s">
        <v>606</v>
      </c>
      <c r="B260" s="758"/>
      <c r="C260" s="758"/>
      <c r="D260" s="758"/>
      <c r="E260" s="758"/>
      <c r="F260" s="758"/>
      <c r="G260" s="758"/>
      <c r="H260" s="758"/>
      <c r="I260" s="758"/>
      <c r="J260" s="758"/>
      <c r="K260" s="758"/>
      <c r="L260" s="758"/>
      <c r="M260" s="758"/>
      <c r="N260" s="758"/>
      <c r="O260" s="758"/>
      <c r="P260" s="758"/>
      <c r="Q260" s="758"/>
      <c r="R260" s="758"/>
      <c r="S260" s="758"/>
      <c r="T260" s="758"/>
      <c r="U260" s="758"/>
      <c r="V260" s="758"/>
      <c r="W260" s="758"/>
      <c r="X260" s="758"/>
      <c r="Y260" s="758"/>
      <c r="Z260" s="758"/>
      <c r="AA260" s="758"/>
      <c r="AB260" s="758"/>
      <c r="AC260" s="759"/>
      <c r="AD260" s="739"/>
      <c r="AE260" s="740"/>
      <c r="AF260" s="740"/>
      <c r="AG260" s="741"/>
      <c r="AH260" s="745"/>
      <c r="AI260" s="746"/>
      <c r="AJ260" s="746"/>
      <c r="AK260" s="746"/>
      <c r="AL260" s="746"/>
      <c r="AM260" s="746"/>
      <c r="AN260" s="746"/>
      <c r="AO260" s="746"/>
      <c r="AP260" s="746"/>
      <c r="AQ260" s="746"/>
      <c r="AR260" s="747"/>
      <c r="AS260" s="493"/>
      <c r="AT260" s="495"/>
      <c r="AU260" s="496"/>
      <c r="AV260" s="496"/>
      <c r="AW260" s="496"/>
      <c r="AX260" s="496"/>
    </row>
    <row r="261" spans="1:50" s="494" customFormat="1" ht="12.75" customHeight="1">
      <c r="A261" s="748" t="s">
        <v>608</v>
      </c>
      <c r="B261" s="749"/>
      <c r="C261" s="749"/>
      <c r="D261" s="749"/>
      <c r="E261" s="749"/>
      <c r="F261" s="749"/>
      <c r="G261" s="749"/>
      <c r="H261" s="749"/>
      <c r="I261" s="749"/>
      <c r="J261" s="749"/>
      <c r="K261" s="749"/>
      <c r="L261" s="749"/>
      <c r="M261" s="749"/>
      <c r="N261" s="749"/>
      <c r="O261" s="749"/>
      <c r="P261" s="749"/>
      <c r="Q261" s="749"/>
      <c r="R261" s="749"/>
      <c r="S261" s="749"/>
      <c r="T261" s="749"/>
      <c r="U261" s="749"/>
      <c r="V261" s="749"/>
      <c r="W261" s="749"/>
      <c r="X261" s="749"/>
      <c r="Y261" s="749"/>
      <c r="Z261" s="749"/>
      <c r="AA261" s="749"/>
      <c r="AB261" s="749"/>
      <c r="AC261" s="750"/>
      <c r="AD261" s="751" t="s">
        <v>611</v>
      </c>
      <c r="AE261" s="752"/>
      <c r="AF261" s="752"/>
      <c r="AG261" s="753"/>
      <c r="AH261" s="673"/>
      <c r="AI261" s="674"/>
      <c r="AJ261" s="674"/>
      <c r="AK261" s="674"/>
      <c r="AL261" s="674"/>
      <c r="AM261" s="674"/>
      <c r="AN261" s="674"/>
      <c r="AO261" s="674"/>
      <c r="AP261" s="674"/>
      <c r="AQ261" s="674"/>
      <c r="AR261" s="675"/>
      <c r="AS261" s="493"/>
      <c r="AT261" s="495"/>
      <c r="AU261" s="496"/>
      <c r="AV261" s="496"/>
      <c r="AW261" s="496"/>
      <c r="AX261" s="496"/>
    </row>
    <row r="262" spans="1:50" s="494" customFormat="1" ht="12.75" customHeight="1">
      <c r="A262" s="748" t="s">
        <v>626</v>
      </c>
      <c r="B262" s="749"/>
      <c r="C262" s="749"/>
      <c r="D262" s="749"/>
      <c r="E262" s="749"/>
      <c r="F262" s="749"/>
      <c r="G262" s="749"/>
      <c r="H262" s="749"/>
      <c r="I262" s="749"/>
      <c r="J262" s="749"/>
      <c r="K262" s="749"/>
      <c r="L262" s="749"/>
      <c r="M262" s="749"/>
      <c r="N262" s="749"/>
      <c r="O262" s="749"/>
      <c r="P262" s="749"/>
      <c r="Q262" s="749"/>
      <c r="R262" s="749"/>
      <c r="S262" s="749"/>
      <c r="T262" s="749"/>
      <c r="U262" s="749"/>
      <c r="V262" s="749"/>
      <c r="W262" s="749"/>
      <c r="X262" s="749"/>
      <c r="Y262" s="749"/>
      <c r="Z262" s="749"/>
      <c r="AA262" s="749"/>
      <c r="AB262" s="749"/>
      <c r="AC262" s="750"/>
      <c r="AD262" s="751" t="s">
        <v>612</v>
      </c>
      <c r="AE262" s="752"/>
      <c r="AF262" s="752"/>
      <c r="AG262" s="753"/>
      <c r="AH262" s="673"/>
      <c r="AI262" s="674"/>
      <c r="AJ262" s="674"/>
      <c r="AK262" s="674"/>
      <c r="AL262" s="674"/>
      <c r="AM262" s="674"/>
      <c r="AN262" s="674"/>
      <c r="AO262" s="674"/>
      <c r="AP262" s="674"/>
      <c r="AQ262" s="674"/>
      <c r="AR262" s="675"/>
      <c r="AS262" s="493"/>
      <c r="AT262" s="495"/>
      <c r="AU262" s="496"/>
      <c r="AV262" s="496"/>
      <c r="AW262" s="496"/>
      <c r="AX262" s="496"/>
    </row>
    <row r="263" spans="1:50" s="494" customFormat="1" ht="12.75" customHeight="1">
      <c r="A263" s="748" t="s">
        <v>75</v>
      </c>
      <c r="B263" s="749"/>
      <c r="C263" s="749"/>
      <c r="D263" s="749"/>
      <c r="E263" s="749"/>
      <c r="F263" s="749"/>
      <c r="G263" s="749"/>
      <c r="H263" s="749"/>
      <c r="I263" s="749"/>
      <c r="J263" s="749"/>
      <c r="K263" s="749"/>
      <c r="L263" s="749"/>
      <c r="M263" s="749"/>
      <c r="N263" s="749"/>
      <c r="O263" s="749"/>
      <c r="P263" s="749"/>
      <c r="Q263" s="749"/>
      <c r="R263" s="749"/>
      <c r="S263" s="749"/>
      <c r="T263" s="749"/>
      <c r="U263" s="749"/>
      <c r="V263" s="749"/>
      <c r="W263" s="749"/>
      <c r="X263" s="749"/>
      <c r="Y263" s="749"/>
      <c r="Z263" s="749"/>
      <c r="AA263" s="749"/>
      <c r="AB263" s="749"/>
      <c r="AC263" s="750"/>
      <c r="AD263" s="751" t="s">
        <v>68</v>
      </c>
      <c r="AE263" s="752"/>
      <c r="AF263" s="752"/>
      <c r="AG263" s="753"/>
      <c r="AH263" s="673">
        <f>SUM(AH264:AR267)</f>
        <v>0</v>
      </c>
      <c r="AI263" s="674"/>
      <c r="AJ263" s="674"/>
      <c r="AK263" s="674"/>
      <c r="AL263" s="674"/>
      <c r="AM263" s="674"/>
      <c r="AN263" s="674"/>
      <c r="AO263" s="674"/>
      <c r="AP263" s="674"/>
      <c r="AQ263" s="674"/>
      <c r="AR263" s="675"/>
      <c r="AS263" s="493"/>
      <c r="AT263" s="497" t="s">
        <v>613</v>
      </c>
      <c r="AU263" s="496"/>
      <c r="AV263" s="496"/>
      <c r="AW263" s="496"/>
      <c r="AX263" s="496"/>
    </row>
    <row r="264" spans="1:50" s="494" customFormat="1" ht="12.75" customHeight="1">
      <c r="A264" s="764" t="s">
        <v>368</v>
      </c>
      <c r="B264" s="765"/>
      <c r="C264" s="765"/>
      <c r="D264" s="765"/>
      <c r="E264" s="765"/>
      <c r="F264" s="765"/>
      <c r="G264" s="765"/>
      <c r="H264" s="765"/>
      <c r="I264" s="765"/>
      <c r="J264" s="765"/>
      <c r="K264" s="765"/>
      <c r="L264" s="765"/>
      <c r="M264" s="765"/>
      <c r="N264" s="765"/>
      <c r="O264" s="765"/>
      <c r="P264" s="765"/>
      <c r="Q264" s="765"/>
      <c r="R264" s="765"/>
      <c r="S264" s="765"/>
      <c r="T264" s="765"/>
      <c r="U264" s="765"/>
      <c r="V264" s="765"/>
      <c r="W264" s="765"/>
      <c r="X264" s="765"/>
      <c r="Y264" s="765"/>
      <c r="Z264" s="765"/>
      <c r="AA264" s="765"/>
      <c r="AB264" s="765"/>
      <c r="AC264" s="766"/>
      <c r="AD264" s="736" t="s">
        <v>614</v>
      </c>
      <c r="AE264" s="737"/>
      <c r="AF264" s="737"/>
      <c r="AG264" s="738"/>
      <c r="AH264" s="742"/>
      <c r="AI264" s="743"/>
      <c r="AJ264" s="743"/>
      <c r="AK264" s="743"/>
      <c r="AL264" s="743"/>
      <c r="AM264" s="743"/>
      <c r="AN264" s="743"/>
      <c r="AO264" s="743"/>
      <c r="AP264" s="743"/>
      <c r="AQ264" s="743"/>
      <c r="AR264" s="744"/>
      <c r="AS264" s="493"/>
      <c r="AT264" s="495"/>
      <c r="AU264" s="496"/>
      <c r="AV264" s="496"/>
      <c r="AW264" s="496"/>
      <c r="AX264" s="496"/>
    </row>
    <row r="265" spans="1:50" s="494" customFormat="1" ht="12.75" customHeight="1">
      <c r="A265" s="757" t="s">
        <v>606</v>
      </c>
      <c r="B265" s="758"/>
      <c r="C265" s="758"/>
      <c r="D265" s="758"/>
      <c r="E265" s="758"/>
      <c r="F265" s="758"/>
      <c r="G265" s="758"/>
      <c r="H265" s="758"/>
      <c r="I265" s="758"/>
      <c r="J265" s="758"/>
      <c r="K265" s="758"/>
      <c r="L265" s="758"/>
      <c r="M265" s="758"/>
      <c r="N265" s="758"/>
      <c r="O265" s="758"/>
      <c r="P265" s="758"/>
      <c r="Q265" s="758"/>
      <c r="R265" s="758"/>
      <c r="S265" s="758"/>
      <c r="T265" s="758"/>
      <c r="U265" s="758"/>
      <c r="V265" s="758"/>
      <c r="W265" s="758"/>
      <c r="X265" s="758"/>
      <c r="Y265" s="758"/>
      <c r="Z265" s="758"/>
      <c r="AA265" s="758"/>
      <c r="AB265" s="758"/>
      <c r="AC265" s="759"/>
      <c r="AD265" s="739"/>
      <c r="AE265" s="740"/>
      <c r="AF265" s="740"/>
      <c r="AG265" s="741"/>
      <c r="AH265" s="745"/>
      <c r="AI265" s="746"/>
      <c r="AJ265" s="746"/>
      <c r="AK265" s="746"/>
      <c r="AL265" s="746"/>
      <c r="AM265" s="746"/>
      <c r="AN265" s="746"/>
      <c r="AO265" s="746"/>
      <c r="AP265" s="746"/>
      <c r="AQ265" s="746"/>
      <c r="AR265" s="747"/>
      <c r="AS265" s="493"/>
      <c r="AT265" s="495"/>
      <c r="AU265" s="496"/>
      <c r="AV265" s="496"/>
      <c r="AW265" s="496"/>
      <c r="AX265" s="496"/>
    </row>
    <row r="266" spans="1:50" s="494" customFormat="1" ht="12.75" customHeight="1">
      <c r="A266" s="748" t="s">
        <v>608</v>
      </c>
      <c r="B266" s="749"/>
      <c r="C266" s="749"/>
      <c r="D266" s="749"/>
      <c r="E266" s="749"/>
      <c r="F266" s="749"/>
      <c r="G266" s="749"/>
      <c r="H266" s="749"/>
      <c r="I266" s="749"/>
      <c r="J266" s="749"/>
      <c r="K266" s="749"/>
      <c r="L266" s="749"/>
      <c r="M266" s="749"/>
      <c r="N266" s="749"/>
      <c r="O266" s="749"/>
      <c r="P266" s="749"/>
      <c r="Q266" s="749"/>
      <c r="R266" s="749"/>
      <c r="S266" s="749"/>
      <c r="T266" s="749"/>
      <c r="U266" s="749"/>
      <c r="V266" s="749"/>
      <c r="W266" s="749"/>
      <c r="X266" s="749"/>
      <c r="Y266" s="749"/>
      <c r="Z266" s="749"/>
      <c r="AA266" s="749"/>
      <c r="AB266" s="749"/>
      <c r="AC266" s="750"/>
      <c r="AD266" s="751" t="s">
        <v>615</v>
      </c>
      <c r="AE266" s="752"/>
      <c r="AF266" s="752"/>
      <c r="AG266" s="753"/>
      <c r="AH266" s="673"/>
      <c r="AI266" s="674"/>
      <c r="AJ266" s="674"/>
      <c r="AK266" s="674"/>
      <c r="AL266" s="674"/>
      <c r="AM266" s="674"/>
      <c r="AN266" s="674"/>
      <c r="AO266" s="674"/>
      <c r="AP266" s="674"/>
      <c r="AQ266" s="674"/>
      <c r="AR266" s="675"/>
      <c r="AS266" s="493"/>
      <c r="AT266" s="495"/>
      <c r="AU266" s="496"/>
      <c r="AV266" s="496"/>
      <c r="AW266" s="496"/>
      <c r="AX266" s="496"/>
    </row>
    <row r="267" spans="1:50" s="494" customFormat="1" ht="12.75" customHeight="1">
      <c r="A267" s="748" t="s">
        <v>626</v>
      </c>
      <c r="B267" s="749"/>
      <c r="C267" s="749"/>
      <c r="D267" s="749"/>
      <c r="E267" s="749"/>
      <c r="F267" s="749"/>
      <c r="G267" s="749"/>
      <c r="H267" s="749"/>
      <c r="I267" s="749"/>
      <c r="J267" s="749"/>
      <c r="K267" s="749"/>
      <c r="L267" s="749"/>
      <c r="M267" s="749"/>
      <c r="N267" s="749"/>
      <c r="O267" s="749"/>
      <c r="P267" s="749"/>
      <c r="Q267" s="749"/>
      <c r="R267" s="749"/>
      <c r="S267" s="749"/>
      <c r="T267" s="749"/>
      <c r="U267" s="749"/>
      <c r="V267" s="749"/>
      <c r="W267" s="749"/>
      <c r="X267" s="749"/>
      <c r="Y267" s="749"/>
      <c r="Z267" s="749"/>
      <c r="AA267" s="749"/>
      <c r="AB267" s="749"/>
      <c r="AC267" s="750"/>
      <c r="AD267" s="751" t="s">
        <v>616</v>
      </c>
      <c r="AE267" s="752"/>
      <c r="AF267" s="752"/>
      <c r="AG267" s="753"/>
      <c r="AH267" s="673"/>
      <c r="AI267" s="674"/>
      <c r="AJ267" s="674"/>
      <c r="AK267" s="674"/>
      <c r="AL267" s="674"/>
      <c r="AM267" s="674"/>
      <c r="AN267" s="674"/>
      <c r="AO267" s="674"/>
      <c r="AP267" s="674"/>
      <c r="AQ267" s="674"/>
      <c r="AR267" s="675"/>
      <c r="AS267" s="493"/>
      <c r="AT267" s="495"/>
      <c r="AU267" s="496"/>
      <c r="AV267" s="496"/>
      <c r="AW267" s="496"/>
      <c r="AX267" s="496"/>
    </row>
    <row r="268" spans="1:50" s="5" customFormat="1" ht="12.75" customHeight="1"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263"/>
      <c r="AD268" s="263"/>
      <c r="AE268" s="263"/>
      <c r="AF268" s="263"/>
      <c r="AG268" s="260"/>
      <c r="AH268" s="260"/>
      <c r="AI268" s="260"/>
      <c r="AJ268" s="260"/>
      <c r="AK268" s="260"/>
      <c r="AL268" s="260"/>
      <c r="AM268" s="260"/>
      <c r="AN268" s="260"/>
      <c r="AO268" s="261"/>
      <c r="AP268" s="261"/>
      <c r="AQ268" s="261"/>
      <c r="AR268" s="261"/>
      <c r="AS268" s="261"/>
      <c r="AT268" s="276"/>
    </row>
    <row r="269" spans="1:50" ht="12.75" customHeight="1"/>
    <row r="270" spans="1:50" ht="25.5" customHeight="1">
      <c r="F270" s="5"/>
      <c r="G270" s="5"/>
      <c r="H270" s="5"/>
      <c r="I270" s="5"/>
      <c r="J270" s="5"/>
      <c r="K270" s="5"/>
    </row>
    <row r="271" spans="1:50" ht="12.75" customHeight="1">
      <c r="D271" s="14"/>
      <c r="F271" s="14"/>
      <c r="G271" s="14"/>
      <c r="H271" s="14"/>
      <c r="I271" s="14"/>
      <c r="J271" s="14"/>
      <c r="K271" s="14"/>
      <c r="L271" s="14"/>
      <c r="M271" s="5"/>
      <c r="N271" s="5"/>
      <c r="O271" s="5"/>
      <c r="P271" s="5"/>
      <c r="Q271" s="5"/>
      <c r="R271" s="5"/>
      <c r="S271" s="5"/>
      <c r="T271" s="253" t="s">
        <v>378</v>
      </c>
      <c r="U271" s="7"/>
      <c r="V271" s="7"/>
      <c r="W271" s="7"/>
      <c r="X271" s="7"/>
      <c r="Y271" s="7"/>
      <c r="Z271" s="7"/>
      <c r="AA271" s="7"/>
      <c r="AB271" s="7"/>
      <c r="AC271" s="7"/>
      <c r="AD271" s="5" t="s">
        <v>597</v>
      </c>
      <c r="AE271" s="5"/>
      <c r="AF271" s="5"/>
      <c r="AG271" s="5"/>
      <c r="AH271" s="5"/>
      <c r="AI271" s="5"/>
      <c r="AJ271" s="5"/>
      <c r="AS271" s="3"/>
    </row>
    <row r="272" spans="1:50" ht="12.75" customHeight="1"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264"/>
      <c r="X272" s="264"/>
      <c r="Y272" s="490" t="s">
        <v>34</v>
      </c>
      <c r="Z272" s="264"/>
      <c r="AA272" s="264"/>
      <c r="AB272" s="264"/>
      <c r="AC272" s="264"/>
      <c r="AD272" s="266" t="s">
        <v>35</v>
      </c>
      <c r="AE272" s="266"/>
      <c r="AF272" s="266"/>
      <c r="AG272" s="264"/>
      <c r="AH272" s="264"/>
      <c r="AI272" s="264"/>
      <c r="AJ272" s="264"/>
      <c r="AK272" s="1"/>
      <c r="AL272" s="1"/>
      <c r="AM272" s="1"/>
      <c r="AS272" s="3"/>
    </row>
    <row r="273" spans="3:45" ht="12.75" customHeight="1">
      <c r="C273" s="5"/>
      <c r="D273" s="5"/>
      <c r="E273" s="5"/>
      <c r="F273" s="5"/>
      <c r="G273" s="5"/>
      <c r="H273" s="5"/>
      <c r="I273" s="5"/>
      <c r="J273" s="5"/>
      <c r="K273" s="253"/>
      <c r="L273" s="5"/>
      <c r="M273" s="5"/>
      <c r="N273" s="5"/>
      <c r="O273" s="5"/>
      <c r="P273" s="5"/>
      <c r="Q273" s="5"/>
      <c r="R273" s="735"/>
      <c r="S273" s="735"/>
      <c r="T273" s="5"/>
      <c r="U273" s="5"/>
      <c r="V273" s="5"/>
      <c r="W273" s="264"/>
      <c r="X273" s="264"/>
      <c r="Y273" s="264"/>
      <c r="Z273" s="264"/>
      <c r="AA273" s="264"/>
      <c r="AB273" s="264"/>
      <c r="AC273" s="264"/>
      <c r="AD273" s="264"/>
      <c r="AE273" s="264"/>
      <c r="AF273" s="264"/>
      <c r="AG273" s="264"/>
      <c r="AH273" s="264"/>
      <c r="AI273" s="264"/>
      <c r="AJ273" s="264"/>
      <c r="AK273" s="1"/>
      <c r="AL273" s="1"/>
      <c r="AM273" s="1"/>
      <c r="AS273" s="3"/>
    </row>
    <row r="274" spans="3:45" ht="12.75" customHeight="1">
      <c r="F274" s="5"/>
      <c r="G274" s="5"/>
      <c r="H274" s="5"/>
      <c r="I274" s="5"/>
      <c r="J274" s="5"/>
      <c r="K274" s="253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264"/>
      <c r="X274" s="264"/>
      <c r="Y274" s="264"/>
      <c r="Z274" s="264"/>
      <c r="AA274" s="264"/>
      <c r="AB274" s="264"/>
      <c r="AC274" s="264"/>
      <c r="AD274" s="264"/>
      <c r="AE274" s="264"/>
      <c r="AF274" s="264"/>
      <c r="AG274" s="264"/>
      <c r="AH274" s="264"/>
      <c r="AI274" s="264"/>
      <c r="AJ274" s="264"/>
      <c r="AK274" s="1"/>
      <c r="AL274" s="1"/>
      <c r="AM274" s="1"/>
      <c r="AS274" s="3"/>
    </row>
    <row r="275" spans="3:45" ht="12.75" customHeight="1">
      <c r="H275" s="5"/>
      <c r="I275" s="5"/>
      <c r="J275" s="5"/>
      <c r="K275" s="253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264"/>
      <c r="X275" s="264"/>
      <c r="Y275" s="264"/>
      <c r="Z275" s="264"/>
      <c r="AA275" s="264"/>
      <c r="AB275" s="264"/>
      <c r="AC275" s="264"/>
      <c r="AD275" s="264"/>
      <c r="AE275" s="264"/>
      <c r="AF275" s="264"/>
      <c r="AG275" s="264"/>
      <c r="AH275" s="264"/>
      <c r="AI275" s="264"/>
      <c r="AJ275" s="264"/>
      <c r="AK275" s="1"/>
      <c r="AL275" s="1"/>
      <c r="AM275" s="1"/>
      <c r="AS275" s="3"/>
    </row>
    <row r="276" spans="3:45" ht="12.75" customHeight="1"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253" t="s">
        <v>379</v>
      </c>
      <c r="U276" s="7"/>
      <c r="V276" s="7"/>
      <c r="W276" s="267"/>
      <c r="X276" s="267"/>
      <c r="Y276" s="268"/>
      <c r="Z276" s="268"/>
      <c r="AA276" s="267"/>
      <c r="AB276" s="267"/>
      <c r="AC276" s="267"/>
      <c r="AD276" s="489" t="s">
        <v>594</v>
      </c>
      <c r="AE276" s="490"/>
      <c r="AF276" s="490"/>
      <c r="AG276" s="264"/>
      <c r="AH276" s="264"/>
      <c r="AI276" s="264"/>
      <c r="AJ276" s="264"/>
      <c r="AK276" s="1"/>
      <c r="AL276" s="1"/>
      <c r="AM276" s="1"/>
      <c r="AS276" s="3"/>
    </row>
    <row r="277" spans="3:45" ht="12.75" customHeight="1"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264"/>
      <c r="X277" s="264"/>
      <c r="Y277" s="490" t="s">
        <v>34</v>
      </c>
      <c r="Z277" s="264"/>
      <c r="AA277" s="264"/>
      <c r="AB277" s="264"/>
      <c r="AC277" s="264"/>
      <c r="AD277" s="270" t="s">
        <v>35</v>
      </c>
      <c r="AE277" s="490"/>
      <c r="AF277" s="490"/>
      <c r="AG277" s="264"/>
      <c r="AH277" s="264"/>
      <c r="AI277" s="264"/>
      <c r="AJ277" s="264"/>
      <c r="AK277" s="1"/>
      <c r="AL277" s="1"/>
      <c r="AM277" s="1"/>
      <c r="AS277" s="3"/>
    </row>
    <row r="278" spans="3:45" ht="12.75" customHeight="1">
      <c r="H278" s="5"/>
      <c r="I278" s="5"/>
      <c r="J278" s="5"/>
      <c r="K278" s="253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264"/>
      <c r="X278" s="264"/>
      <c r="Y278" s="264"/>
      <c r="Z278" s="264"/>
      <c r="AA278" s="264"/>
      <c r="AB278" s="264"/>
      <c r="AC278" s="264"/>
      <c r="AD278" s="264"/>
      <c r="AE278" s="264"/>
      <c r="AF278" s="264"/>
      <c r="AG278" s="264"/>
      <c r="AH278" s="264"/>
      <c r="AI278" s="264"/>
      <c r="AJ278" s="264"/>
      <c r="AK278" s="1"/>
      <c r="AL278" s="1"/>
      <c r="AM278" s="1"/>
      <c r="AS278" s="3"/>
    </row>
    <row r="279" spans="3:45" ht="12.75" customHeight="1">
      <c r="H279" s="5"/>
      <c r="I279" s="5"/>
      <c r="J279" s="5"/>
      <c r="K279" s="253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264"/>
      <c r="X279" s="264"/>
      <c r="Y279" s="264"/>
      <c r="Z279" s="264"/>
      <c r="AA279" s="264"/>
      <c r="AB279" s="264"/>
      <c r="AC279" s="264"/>
      <c r="AD279" s="264"/>
      <c r="AE279" s="264"/>
      <c r="AF279" s="264"/>
      <c r="AG279" s="264"/>
      <c r="AH279" s="264"/>
      <c r="AI279" s="264"/>
      <c r="AJ279" s="264"/>
      <c r="AK279" s="1"/>
      <c r="AL279" s="1"/>
      <c r="AM279" s="1"/>
      <c r="AS279" s="3"/>
    </row>
    <row r="280" spans="3:45" ht="30" customHeight="1">
      <c r="H280" s="5"/>
      <c r="I280" s="5"/>
      <c r="J280" s="5"/>
      <c r="K280" s="253" t="s">
        <v>380</v>
      </c>
      <c r="L280" s="5"/>
      <c r="M280" s="7"/>
      <c r="N280" s="7" t="s">
        <v>593</v>
      </c>
      <c r="O280" s="7"/>
      <c r="P280" s="7"/>
      <c r="Q280" s="7"/>
      <c r="R280" s="7"/>
      <c r="S280" s="7"/>
      <c r="T280" s="7" t="s">
        <v>376</v>
      </c>
      <c r="U280" s="7"/>
      <c r="V280" s="7"/>
      <c r="W280" s="267"/>
      <c r="X280" s="267"/>
      <c r="Y280" s="267"/>
      <c r="Z280" s="267"/>
      <c r="AA280" s="267"/>
      <c r="AB280" s="267"/>
      <c r="AC280" s="267"/>
      <c r="AD280" s="482" t="s">
        <v>595</v>
      </c>
      <c r="AE280" s="265"/>
      <c r="AF280" s="265"/>
      <c r="AG280" s="264"/>
      <c r="AH280" s="264"/>
      <c r="AI280" s="264"/>
      <c r="AJ280" s="264"/>
      <c r="AK280" s="264"/>
      <c r="AL280" s="264"/>
      <c r="AM280" s="1"/>
      <c r="AS280" s="3"/>
    </row>
    <row r="281" spans="3:45" ht="30" customHeight="1">
      <c r="H281" s="5"/>
      <c r="I281" s="5"/>
      <c r="J281" s="5"/>
      <c r="K281" s="5"/>
      <c r="L281" s="5"/>
      <c r="M281" s="5"/>
      <c r="N281" s="264"/>
      <c r="O281" s="264"/>
      <c r="P281" s="264"/>
      <c r="Q281" s="264"/>
      <c r="R281" s="264"/>
      <c r="S281" s="264"/>
      <c r="T281" s="483" t="s">
        <v>36</v>
      </c>
      <c r="U281" s="5"/>
      <c r="V281" s="5"/>
      <c r="W281" s="264"/>
      <c r="X281" s="264"/>
      <c r="Y281" s="265" t="s">
        <v>34</v>
      </c>
      <c r="Z281" s="264"/>
      <c r="AA281" s="264"/>
      <c r="AB281" s="264"/>
      <c r="AC281" s="264"/>
      <c r="AD281" s="270" t="s">
        <v>35</v>
      </c>
      <c r="AE281" s="265"/>
      <c r="AF281" s="265"/>
      <c r="AG281" s="264"/>
      <c r="AH281" s="264"/>
      <c r="AI281" s="264"/>
      <c r="AJ281" s="264"/>
      <c r="AK281" s="1"/>
      <c r="AL281" s="1"/>
      <c r="AM281" s="1"/>
      <c r="AS281" s="3"/>
    </row>
    <row r="282" spans="3:45">
      <c r="C282" s="1"/>
      <c r="D282" s="1"/>
      <c r="E282" s="1"/>
      <c r="F282" s="1"/>
      <c r="G282" s="1"/>
      <c r="H282" s="1"/>
      <c r="I282" s="1"/>
      <c r="J282" s="1"/>
      <c r="K282" s="271"/>
      <c r="AS282" s="3"/>
    </row>
  </sheetData>
  <mergeCells count="1257">
    <mergeCell ref="A264:AC264"/>
    <mergeCell ref="AD264:AG265"/>
    <mergeCell ref="AD253:AG253"/>
    <mergeCell ref="AH253:AR253"/>
    <mergeCell ref="A254:AC254"/>
    <mergeCell ref="A255:AC255"/>
    <mergeCell ref="A259:AC259"/>
    <mergeCell ref="AD259:AG260"/>
    <mergeCell ref="AH259:AR260"/>
    <mergeCell ref="A260:AC260"/>
    <mergeCell ref="A261:AC261"/>
    <mergeCell ref="AD261:AG261"/>
    <mergeCell ref="AH261:AR261"/>
    <mergeCell ref="A262:AC262"/>
    <mergeCell ref="AD262:AG262"/>
    <mergeCell ref="AH262:AR262"/>
    <mergeCell ref="A263:AC263"/>
    <mergeCell ref="AD263:AG263"/>
    <mergeCell ref="AH263:AR263"/>
    <mergeCell ref="AG2:AS2"/>
    <mergeCell ref="AG3:AS3"/>
    <mergeCell ref="AJ4:AS4"/>
    <mergeCell ref="AK9:AS9"/>
    <mergeCell ref="AJ10:AS10"/>
    <mergeCell ref="A14:AS14"/>
    <mergeCell ref="I43:L43"/>
    <mergeCell ref="AM48:AP48"/>
    <mergeCell ref="AM49:AP49"/>
    <mergeCell ref="AN52:AS52"/>
    <mergeCell ref="A53:AS53"/>
    <mergeCell ref="A54:AS54"/>
    <mergeCell ref="Q25:AJ25"/>
    <mergeCell ref="AP25:AS25"/>
    <mergeCell ref="AP26:AS26"/>
    <mergeCell ref="Q27:AJ27"/>
    <mergeCell ref="AP27:AS27"/>
    <mergeCell ref="Q28:AJ28"/>
    <mergeCell ref="A15:AS15"/>
    <mergeCell ref="A16:AS16"/>
    <mergeCell ref="A17:AS17"/>
    <mergeCell ref="N21:AJ21"/>
    <mergeCell ref="AP21:AS21"/>
    <mergeCell ref="N22:AJ22"/>
    <mergeCell ref="AP22:AS23"/>
    <mergeCell ref="N23:AJ24"/>
    <mergeCell ref="AP24:AS24"/>
    <mergeCell ref="D62:AJ62"/>
    <mergeCell ref="A63:C63"/>
    <mergeCell ref="D63:AJ63"/>
    <mergeCell ref="AK63:AR63"/>
    <mergeCell ref="A58:C58"/>
    <mergeCell ref="D58:AJ58"/>
    <mergeCell ref="AK58:AR58"/>
    <mergeCell ref="A59:C60"/>
    <mergeCell ref="D59:AJ59"/>
    <mergeCell ref="AK59:AR60"/>
    <mergeCell ref="D60:AJ60"/>
    <mergeCell ref="A55:AS55"/>
    <mergeCell ref="A56:C56"/>
    <mergeCell ref="D56:AJ56"/>
    <mergeCell ref="AK56:AR56"/>
    <mergeCell ref="A57:C57"/>
    <mergeCell ref="D57:AJ57"/>
    <mergeCell ref="AK57:AR57"/>
    <mergeCell ref="A61:C62"/>
    <mergeCell ref="D61:AJ61"/>
    <mergeCell ref="AK61:AR62"/>
    <mergeCell ref="A71:C71"/>
    <mergeCell ref="D71:AJ71"/>
    <mergeCell ref="AK71:AR71"/>
    <mergeCell ref="A72:C72"/>
    <mergeCell ref="D72:AJ72"/>
    <mergeCell ref="AK72:AR72"/>
    <mergeCell ref="A67:C68"/>
    <mergeCell ref="D67:AJ67"/>
    <mergeCell ref="AK67:AR68"/>
    <mergeCell ref="D68:AJ68"/>
    <mergeCell ref="A69:C70"/>
    <mergeCell ref="D69:AJ69"/>
    <mergeCell ref="AK69:AR70"/>
    <mergeCell ref="D70:AJ70"/>
    <mergeCell ref="A64:C65"/>
    <mergeCell ref="D64:AJ64"/>
    <mergeCell ref="AK64:AR65"/>
    <mergeCell ref="D65:AJ65"/>
    <mergeCell ref="A66:C66"/>
    <mergeCell ref="D66:AJ66"/>
    <mergeCell ref="AK66:AR66"/>
    <mergeCell ref="A78:C79"/>
    <mergeCell ref="D78:AJ78"/>
    <mergeCell ref="AK78:AR79"/>
    <mergeCell ref="D79:AJ79"/>
    <mergeCell ref="AN81:AS81"/>
    <mergeCell ref="A82:AS82"/>
    <mergeCell ref="A75:C75"/>
    <mergeCell ref="D75:AJ75"/>
    <mergeCell ref="AK75:AR75"/>
    <mergeCell ref="A76:C77"/>
    <mergeCell ref="D76:AJ76"/>
    <mergeCell ref="AK76:AR77"/>
    <mergeCell ref="D77:AJ77"/>
    <mergeCell ref="A73:C73"/>
    <mergeCell ref="D73:AJ73"/>
    <mergeCell ref="AK73:AR73"/>
    <mergeCell ref="A74:C74"/>
    <mergeCell ref="D74:AJ74"/>
    <mergeCell ref="AK74:AR74"/>
    <mergeCell ref="AH86:AK87"/>
    <mergeCell ref="AL86:AS86"/>
    <mergeCell ref="AL87:AO87"/>
    <mergeCell ref="AP87:AS87"/>
    <mergeCell ref="A88:I88"/>
    <mergeCell ref="J88:L88"/>
    <mergeCell ref="M88:O88"/>
    <mergeCell ref="P88:T88"/>
    <mergeCell ref="U88:Y88"/>
    <mergeCell ref="Z88:AC88"/>
    <mergeCell ref="A83:AS83"/>
    <mergeCell ref="A84:I87"/>
    <mergeCell ref="J84:L87"/>
    <mergeCell ref="M84:O87"/>
    <mergeCell ref="P84:AS84"/>
    <mergeCell ref="P85:T87"/>
    <mergeCell ref="U85:AS85"/>
    <mergeCell ref="U86:Y87"/>
    <mergeCell ref="Z86:AC87"/>
    <mergeCell ref="AD86:AG87"/>
    <mergeCell ref="Z91:AC92"/>
    <mergeCell ref="AD91:AG92"/>
    <mergeCell ref="AH91:AK92"/>
    <mergeCell ref="AL91:AO92"/>
    <mergeCell ref="AP91:AS92"/>
    <mergeCell ref="A92:I92"/>
    <mergeCell ref="Z90:AC90"/>
    <mergeCell ref="AD90:AG90"/>
    <mergeCell ref="AH90:AK90"/>
    <mergeCell ref="AL90:AO90"/>
    <mergeCell ref="AP90:AS90"/>
    <mergeCell ref="A91:I91"/>
    <mergeCell ref="J91:L92"/>
    <mergeCell ref="M91:O92"/>
    <mergeCell ref="P91:T92"/>
    <mergeCell ref="U91:Y92"/>
    <mergeCell ref="AD88:AG88"/>
    <mergeCell ref="AH88:AK88"/>
    <mergeCell ref="AL88:AO88"/>
    <mergeCell ref="AP88:AS88"/>
    <mergeCell ref="A89:AS89"/>
    <mergeCell ref="A90:I90"/>
    <mergeCell ref="J90:L90"/>
    <mergeCell ref="M90:O90"/>
    <mergeCell ref="P90:T90"/>
    <mergeCell ref="U90:Y90"/>
    <mergeCell ref="AD94:AG95"/>
    <mergeCell ref="AH94:AK95"/>
    <mergeCell ref="AL94:AO95"/>
    <mergeCell ref="AP94:AS95"/>
    <mergeCell ref="A95:I95"/>
    <mergeCell ref="A96:I96"/>
    <mergeCell ref="J96:L96"/>
    <mergeCell ref="M96:O96"/>
    <mergeCell ref="P96:T96"/>
    <mergeCell ref="U96:Y96"/>
    <mergeCell ref="AD93:AG93"/>
    <mergeCell ref="AH93:AK93"/>
    <mergeCell ref="AL93:AO93"/>
    <mergeCell ref="AP93:AS93"/>
    <mergeCell ref="A94:I94"/>
    <mergeCell ref="J94:L95"/>
    <mergeCell ref="M94:O95"/>
    <mergeCell ref="P94:T95"/>
    <mergeCell ref="U94:Y95"/>
    <mergeCell ref="Z94:AC95"/>
    <mergeCell ref="A93:I93"/>
    <mergeCell ref="J93:L93"/>
    <mergeCell ref="M93:O93"/>
    <mergeCell ref="P93:T93"/>
    <mergeCell ref="U93:Y93"/>
    <mergeCell ref="Z93:AC93"/>
    <mergeCell ref="Z97:AC97"/>
    <mergeCell ref="AD97:AG97"/>
    <mergeCell ref="AH97:AK97"/>
    <mergeCell ref="AL97:AO97"/>
    <mergeCell ref="AP97:AS97"/>
    <mergeCell ref="A98:I98"/>
    <mergeCell ref="J98:L98"/>
    <mergeCell ref="M98:O98"/>
    <mergeCell ref="P98:T98"/>
    <mergeCell ref="U98:Y98"/>
    <mergeCell ref="Z96:AC96"/>
    <mergeCell ref="AD96:AG96"/>
    <mergeCell ref="AH96:AK96"/>
    <mergeCell ref="AL96:AO96"/>
    <mergeCell ref="AP96:AS96"/>
    <mergeCell ref="A97:I97"/>
    <mergeCell ref="J97:L97"/>
    <mergeCell ref="M97:O97"/>
    <mergeCell ref="P97:T97"/>
    <mergeCell ref="U97:Y97"/>
    <mergeCell ref="Z99:AC99"/>
    <mergeCell ref="AD99:AG99"/>
    <mergeCell ref="AH99:AK99"/>
    <mergeCell ref="AL99:AO99"/>
    <mergeCell ref="AP99:AS99"/>
    <mergeCell ref="A100:I100"/>
    <mergeCell ref="J100:L100"/>
    <mergeCell ref="M100:O100"/>
    <mergeCell ref="P100:T100"/>
    <mergeCell ref="U100:Y100"/>
    <mergeCell ref="Z98:AC98"/>
    <mergeCell ref="AD98:AG98"/>
    <mergeCell ref="AH98:AK98"/>
    <mergeCell ref="AL98:AO98"/>
    <mergeCell ref="AP98:AS98"/>
    <mergeCell ref="A99:I99"/>
    <mergeCell ref="J99:L99"/>
    <mergeCell ref="M99:O99"/>
    <mergeCell ref="P99:T99"/>
    <mergeCell ref="U99:Y99"/>
    <mergeCell ref="Z101:AC101"/>
    <mergeCell ref="AD101:AG101"/>
    <mergeCell ref="AH101:AK101"/>
    <mergeCell ref="AL101:AO101"/>
    <mergeCell ref="AP101:AS101"/>
    <mergeCell ref="A102:I102"/>
    <mergeCell ref="J102:L103"/>
    <mergeCell ref="M102:O103"/>
    <mergeCell ref="P102:T103"/>
    <mergeCell ref="U102:Y103"/>
    <mergeCell ref="Z100:AC100"/>
    <mergeCell ref="AD100:AG100"/>
    <mergeCell ref="AH100:AK100"/>
    <mergeCell ref="AL100:AO100"/>
    <mergeCell ref="AP100:AS100"/>
    <mergeCell ref="A101:I101"/>
    <mergeCell ref="J101:L101"/>
    <mergeCell ref="M101:O101"/>
    <mergeCell ref="P101:T101"/>
    <mergeCell ref="U101:Y101"/>
    <mergeCell ref="AD104:AG104"/>
    <mergeCell ref="AH104:AK104"/>
    <mergeCell ref="AL104:AO104"/>
    <mergeCell ref="AP104:AS104"/>
    <mergeCell ref="A105:I105"/>
    <mergeCell ref="J105:L105"/>
    <mergeCell ref="M105:O105"/>
    <mergeCell ref="P105:T105"/>
    <mergeCell ref="U105:Y105"/>
    <mergeCell ref="Z105:AC105"/>
    <mergeCell ref="A104:I104"/>
    <mergeCell ref="J104:L104"/>
    <mergeCell ref="M104:O104"/>
    <mergeCell ref="P104:T104"/>
    <mergeCell ref="U104:Y104"/>
    <mergeCell ref="Z104:AC104"/>
    <mergeCell ref="Z102:AC103"/>
    <mergeCell ref="AD102:AG103"/>
    <mergeCell ref="AH102:AK103"/>
    <mergeCell ref="AL102:AO103"/>
    <mergeCell ref="AP102:AS103"/>
    <mergeCell ref="A103:I103"/>
    <mergeCell ref="AD106:AG107"/>
    <mergeCell ref="AH106:AK107"/>
    <mergeCell ref="AL106:AO107"/>
    <mergeCell ref="AP106:AS107"/>
    <mergeCell ref="A107:I107"/>
    <mergeCell ref="A108:I108"/>
    <mergeCell ref="J108:L109"/>
    <mergeCell ref="M108:O109"/>
    <mergeCell ref="P108:T109"/>
    <mergeCell ref="U108:Y109"/>
    <mergeCell ref="AD105:AG105"/>
    <mergeCell ref="AH105:AK105"/>
    <mergeCell ref="AL105:AO105"/>
    <mergeCell ref="AP105:AS105"/>
    <mergeCell ref="A106:I106"/>
    <mergeCell ref="J106:L107"/>
    <mergeCell ref="M106:O107"/>
    <mergeCell ref="P106:T107"/>
    <mergeCell ref="U106:Y107"/>
    <mergeCell ref="Z106:AC107"/>
    <mergeCell ref="AD110:AG111"/>
    <mergeCell ref="AH110:AK111"/>
    <mergeCell ref="AL110:AO111"/>
    <mergeCell ref="AP110:AS111"/>
    <mergeCell ref="A111:I111"/>
    <mergeCell ref="A112:I112"/>
    <mergeCell ref="J112:L112"/>
    <mergeCell ref="M112:O112"/>
    <mergeCell ref="P112:T112"/>
    <mergeCell ref="U112:Y112"/>
    <mergeCell ref="A110:I110"/>
    <mergeCell ref="J110:L111"/>
    <mergeCell ref="M110:O111"/>
    <mergeCell ref="P110:T111"/>
    <mergeCell ref="U110:Y111"/>
    <mergeCell ref="Z110:AC111"/>
    <mergeCell ref="Z108:AC109"/>
    <mergeCell ref="AD108:AG109"/>
    <mergeCell ref="AH108:AK109"/>
    <mergeCell ref="AL108:AO109"/>
    <mergeCell ref="AP108:AS109"/>
    <mergeCell ref="A109:I109"/>
    <mergeCell ref="Z113:AC113"/>
    <mergeCell ref="AD113:AG113"/>
    <mergeCell ref="AH113:AK113"/>
    <mergeCell ref="AL113:AO113"/>
    <mergeCell ref="AP113:AS113"/>
    <mergeCell ref="A114:I114"/>
    <mergeCell ref="J114:L114"/>
    <mergeCell ref="M114:O114"/>
    <mergeCell ref="P114:T114"/>
    <mergeCell ref="U114:Y114"/>
    <mergeCell ref="Z112:AC112"/>
    <mergeCell ref="AD112:AG112"/>
    <mergeCell ref="AH112:AK112"/>
    <mergeCell ref="AL112:AO112"/>
    <mergeCell ref="AP112:AS112"/>
    <mergeCell ref="A113:I113"/>
    <mergeCell ref="J113:L113"/>
    <mergeCell ref="M113:O113"/>
    <mergeCell ref="P113:T113"/>
    <mergeCell ref="U113:Y113"/>
    <mergeCell ref="Z115:AC115"/>
    <mergeCell ref="AD115:AG115"/>
    <mergeCell ref="AH115:AK115"/>
    <mergeCell ref="AL115:AO115"/>
    <mergeCell ref="AP115:AS115"/>
    <mergeCell ref="A116:I116"/>
    <mergeCell ref="J116:L117"/>
    <mergeCell ref="M116:O117"/>
    <mergeCell ref="P116:T117"/>
    <mergeCell ref="U116:Y117"/>
    <mergeCell ref="Z114:AC114"/>
    <mergeCell ref="AD114:AG114"/>
    <mergeCell ref="AH114:AK114"/>
    <mergeCell ref="AL114:AO114"/>
    <mergeCell ref="AP114:AS114"/>
    <mergeCell ref="A115:I115"/>
    <mergeCell ref="J115:L115"/>
    <mergeCell ref="M115:O115"/>
    <mergeCell ref="P115:T115"/>
    <mergeCell ref="U115:Y115"/>
    <mergeCell ref="AD118:AG118"/>
    <mergeCell ref="AH118:AK118"/>
    <mergeCell ref="AL118:AO118"/>
    <mergeCell ref="AP118:AS118"/>
    <mergeCell ref="A119:I119"/>
    <mergeCell ref="J119:L119"/>
    <mergeCell ref="M119:O119"/>
    <mergeCell ref="P119:T119"/>
    <mergeCell ref="U119:Y119"/>
    <mergeCell ref="Z119:AC119"/>
    <mergeCell ref="A118:I118"/>
    <mergeCell ref="J118:L118"/>
    <mergeCell ref="M118:O118"/>
    <mergeCell ref="P118:T118"/>
    <mergeCell ref="U118:Y118"/>
    <mergeCell ref="Z118:AC118"/>
    <mergeCell ref="Z116:AC117"/>
    <mergeCell ref="AD116:AG117"/>
    <mergeCell ref="AH116:AK117"/>
    <mergeCell ref="AL116:AO117"/>
    <mergeCell ref="AP116:AS117"/>
    <mergeCell ref="A117:I117"/>
    <mergeCell ref="AD120:AG120"/>
    <mergeCell ref="AH120:AK120"/>
    <mergeCell ref="AL120:AO120"/>
    <mergeCell ref="AP120:AS120"/>
    <mergeCell ref="A121:I121"/>
    <mergeCell ref="J121:L122"/>
    <mergeCell ref="M121:O122"/>
    <mergeCell ref="P121:T122"/>
    <mergeCell ref="U121:Y122"/>
    <mergeCell ref="Z121:AC122"/>
    <mergeCell ref="AD119:AG119"/>
    <mergeCell ref="AH119:AK119"/>
    <mergeCell ref="AL119:AO119"/>
    <mergeCell ref="AP119:AS119"/>
    <mergeCell ref="A120:I120"/>
    <mergeCell ref="J120:L120"/>
    <mergeCell ref="M120:O120"/>
    <mergeCell ref="P120:T120"/>
    <mergeCell ref="U120:Y120"/>
    <mergeCell ref="Z120:AC120"/>
    <mergeCell ref="Z123:AC123"/>
    <mergeCell ref="AD123:AG123"/>
    <mergeCell ref="AH123:AK123"/>
    <mergeCell ref="AL123:AO123"/>
    <mergeCell ref="AP123:AS123"/>
    <mergeCell ref="A124:I124"/>
    <mergeCell ref="J124:L125"/>
    <mergeCell ref="M124:O125"/>
    <mergeCell ref="P124:T125"/>
    <mergeCell ref="U124:Y125"/>
    <mergeCell ref="AD121:AG122"/>
    <mergeCell ref="AH121:AK122"/>
    <mergeCell ref="AL121:AO122"/>
    <mergeCell ref="AP121:AS122"/>
    <mergeCell ref="A122:I122"/>
    <mergeCell ref="A123:I123"/>
    <mergeCell ref="J123:L123"/>
    <mergeCell ref="M123:O123"/>
    <mergeCell ref="P123:T123"/>
    <mergeCell ref="U123:Y123"/>
    <mergeCell ref="AD126:AG126"/>
    <mergeCell ref="AH126:AK126"/>
    <mergeCell ref="AL126:AO126"/>
    <mergeCell ref="AP126:AS126"/>
    <mergeCell ref="A127:I127"/>
    <mergeCell ref="J127:L127"/>
    <mergeCell ref="M127:O127"/>
    <mergeCell ref="P127:T127"/>
    <mergeCell ref="U127:Y127"/>
    <mergeCell ref="Z127:AC127"/>
    <mergeCell ref="A126:I126"/>
    <mergeCell ref="J126:L126"/>
    <mergeCell ref="M126:O126"/>
    <mergeCell ref="P126:T126"/>
    <mergeCell ref="U126:Y126"/>
    <mergeCell ref="Z126:AC126"/>
    <mergeCell ref="Z124:AC125"/>
    <mergeCell ref="AD124:AG125"/>
    <mergeCell ref="AH124:AK125"/>
    <mergeCell ref="AL124:AO125"/>
    <mergeCell ref="AP124:AS125"/>
    <mergeCell ref="A125:I125"/>
    <mergeCell ref="AD128:AG128"/>
    <mergeCell ref="AH128:AK128"/>
    <mergeCell ref="AL128:AO128"/>
    <mergeCell ref="AP128:AS128"/>
    <mergeCell ref="A129:I129"/>
    <mergeCell ref="J129:L130"/>
    <mergeCell ref="M129:O130"/>
    <mergeCell ref="P129:T130"/>
    <mergeCell ref="U129:Y130"/>
    <mergeCell ref="Z129:AC130"/>
    <mergeCell ref="AD127:AG127"/>
    <mergeCell ref="AH127:AK127"/>
    <mergeCell ref="AL127:AO127"/>
    <mergeCell ref="AP127:AS127"/>
    <mergeCell ref="A128:I128"/>
    <mergeCell ref="J128:L128"/>
    <mergeCell ref="M128:O128"/>
    <mergeCell ref="P128:T128"/>
    <mergeCell ref="U128:Y128"/>
    <mergeCell ref="Z128:AC128"/>
    <mergeCell ref="Z131:AC131"/>
    <mergeCell ref="AD131:AG131"/>
    <mergeCell ref="AH131:AK131"/>
    <mergeCell ref="AL131:AO131"/>
    <mergeCell ref="AP131:AS131"/>
    <mergeCell ref="A132:I132"/>
    <mergeCell ref="J132:L132"/>
    <mergeCell ref="M132:O132"/>
    <mergeCell ref="P132:T132"/>
    <mergeCell ref="U132:Y132"/>
    <mergeCell ref="AD129:AG130"/>
    <mergeCell ref="AH129:AK130"/>
    <mergeCell ref="AL129:AO130"/>
    <mergeCell ref="AP129:AS130"/>
    <mergeCell ref="A130:I130"/>
    <mergeCell ref="A131:I131"/>
    <mergeCell ref="J131:L131"/>
    <mergeCell ref="M131:O131"/>
    <mergeCell ref="P131:T131"/>
    <mergeCell ref="U131:Y131"/>
    <mergeCell ref="U134:AS134"/>
    <mergeCell ref="U135:Y136"/>
    <mergeCell ref="Z135:AC136"/>
    <mergeCell ref="AD135:AG136"/>
    <mergeCell ref="AH135:AK136"/>
    <mergeCell ref="AL135:AS135"/>
    <mergeCell ref="AL136:AO136"/>
    <mergeCell ref="AP136:AS136"/>
    <mergeCell ref="Z132:AC132"/>
    <mergeCell ref="AD132:AG132"/>
    <mergeCell ref="AH132:AK132"/>
    <mergeCell ref="AL132:AO132"/>
    <mergeCell ref="AP132:AS132"/>
    <mergeCell ref="A133:I136"/>
    <mergeCell ref="J133:L136"/>
    <mergeCell ref="M133:O136"/>
    <mergeCell ref="P133:AS133"/>
    <mergeCell ref="P134:T136"/>
    <mergeCell ref="Z140:AC141"/>
    <mergeCell ref="AD140:AG141"/>
    <mergeCell ref="AH140:AK141"/>
    <mergeCell ref="AL140:AO141"/>
    <mergeCell ref="AP140:AS141"/>
    <mergeCell ref="A141:I141"/>
    <mergeCell ref="Z139:AC139"/>
    <mergeCell ref="AD139:AG139"/>
    <mergeCell ref="AH139:AK139"/>
    <mergeCell ref="AL139:AO139"/>
    <mergeCell ref="AP139:AS139"/>
    <mergeCell ref="A140:I140"/>
    <mergeCell ref="J140:L141"/>
    <mergeCell ref="M140:O141"/>
    <mergeCell ref="P140:T141"/>
    <mergeCell ref="U140:Y141"/>
    <mergeCell ref="AD137:AG137"/>
    <mergeCell ref="AH137:AK137"/>
    <mergeCell ref="AL137:AO137"/>
    <mergeCell ref="AP137:AS137"/>
    <mergeCell ref="A138:AS138"/>
    <mergeCell ref="A139:I139"/>
    <mergeCell ref="J139:L139"/>
    <mergeCell ref="M139:O139"/>
    <mergeCell ref="P139:T139"/>
    <mergeCell ref="U139:Y139"/>
    <mergeCell ref="A137:I137"/>
    <mergeCell ref="J137:L137"/>
    <mergeCell ref="M137:O137"/>
    <mergeCell ref="P137:T137"/>
    <mergeCell ref="U137:Y137"/>
    <mergeCell ref="Z137:AC137"/>
    <mergeCell ref="AD143:AG144"/>
    <mergeCell ref="AH143:AK144"/>
    <mergeCell ref="AL143:AO144"/>
    <mergeCell ref="AP143:AS144"/>
    <mergeCell ref="A144:I144"/>
    <mergeCell ref="A145:I145"/>
    <mergeCell ref="J145:L145"/>
    <mergeCell ref="M145:O145"/>
    <mergeCell ref="P145:T145"/>
    <mergeCell ref="U145:Y145"/>
    <mergeCell ref="AD142:AG142"/>
    <mergeCell ref="AH142:AK142"/>
    <mergeCell ref="AL142:AO142"/>
    <mergeCell ref="AP142:AS142"/>
    <mergeCell ref="A143:I143"/>
    <mergeCell ref="J143:L144"/>
    <mergeCell ref="M143:O144"/>
    <mergeCell ref="P143:T144"/>
    <mergeCell ref="U143:Y144"/>
    <mergeCell ref="Z143:AC144"/>
    <mergeCell ref="A142:I142"/>
    <mergeCell ref="J142:L142"/>
    <mergeCell ref="M142:O142"/>
    <mergeCell ref="P142:T142"/>
    <mergeCell ref="U142:Y142"/>
    <mergeCell ref="Z142:AC142"/>
    <mergeCell ref="Z146:AC146"/>
    <mergeCell ref="AD146:AG146"/>
    <mergeCell ref="AH146:AK146"/>
    <mergeCell ref="AL146:AO146"/>
    <mergeCell ref="AP146:AS146"/>
    <mergeCell ref="A147:I147"/>
    <mergeCell ref="J147:L147"/>
    <mergeCell ref="M147:O147"/>
    <mergeCell ref="P147:T147"/>
    <mergeCell ref="U147:Y147"/>
    <mergeCell ref="Z145:AC145"/>
    <mergeCell ref="AD145:AG145"/>
    <mergeCell ref="AH145:AK145"/>
    <mergeCell ref="AL145:AO145"/>
    <mergeCell ref="AP145:AS145"/>
    <mergeCell ref="A146:I146"/>
    <mergeCell ref="J146:L146"/>
    <mergeCell ref="M146:O146"/>
    <mergeCell ref="P146:T146"/>
    <mergeCell ref="U146:Y146"/>
    <mergeCell ref="Z148:AC148"/>
    <mergeCell ref="AD148:AG148"/>
    <mergeCell ref="AH148:AK148"/>
    <mergeCell ref="AL148:AO148"/>
    <mergeCell ref="AP148:AS148"/>
    <mergeCell ref="A149:I149"/>
    <mergeCell ref="J149:L149"/>
    <mergeCell ref="M149:O149"/>
    <mergeCell ref="P149:T149"/>
    <mergeCell ref="U149:Y149"/>
    <mergeCell ref="Z147:AC147"/>
    <mergeCell ref="AD147:AG147"/>
    <mergeCell ref="AH147:AK147"/>
    <mergeCell ref="AL147:AO147"/>
    <mergeCell ref="AP147:AS147"/>
    <mergeCell ref="A148:I148"/>
    <mergeCell ref="J148:L148"/>
    <mergeCell ref="M148:O148"/>
    <mergeCell ref="P148:T148"/>
    <mergeCell ref="U148:Y148"/>
    <mergeCell ref="Z150:AC150"/>
    <mergeCell ref="AD150:AG150"/>
    <mergeCell ref="AH150:AK150"/>
    <mergeCell ref="AL150:AO150"/>
    <mergeCell ref="AP150:AS150"/>
    <mergeCell ref="A151:I151"/>
    <mergeCell ref="J151:L152"/>
    <mergeCell ref="M151:O152"/>
    <mergeCell ref="P151:T152"/>
    <mergeCell ref="U151:Y152"/>
    <mergeCell ref="Z149:AC149"/>
    <mergeCell ref="AD149:AG149"/>
    <mergeCell ref="AH149:AK149"/>
    <mergeCell ref="AL149:AO149"/>
    <mergeCell ref="AP149:AS149"/>
    <mergeCell ref="A150:I150"/>
    <mergeCell ref="J150:L150"/>
    <mergeCell ref="M150:O150"/>
    <mergeCell ref="P150:T150"/>
    <mergeCell ref="U150:Y150"/>
    <mergeCell ref="AD153:AG153"/>
    <mergeCell ref="AH153:AK153"/>
    <mergeCell ref="AL153:AO153"/>
    <mergeCell ref="AP153:AS153"/>
    <mergeCell ref="A154:I154"/>
    <mergeCell ref="J154:L154"/>
    <mergeCell ref="M154:O154"/>
    <mergeCell ref="P154:T154"/>
    <mergeCell ref="U154:Y154"/>
    <mergeCell ref="Z154:AC154"/>
    <mergeCell ref="A153:I153"/>
    <mergeCell ref="J153:L153"/>
    <mergeCell ref="M153:O153"/>
    <mergeCell ref="P153:T153"/>
    <mergeCell ref="U153:Y153"/>
    <mergeCell ref="Z153:AC153"/>
    <mergeCell ref="Z151:AC152"/>
    <mergeCell ref="AD151:AG152"/>
    <mergeCell ref="AH151:AK152"/>
    <mergeCell ref="AL151:AO152"/>
    <mergeCell ref="AP151:AS152"/>
    <mergeCell ref="A152:I152"/>
    <mergeCell ref="AD155:AG156"/>
    <mergeCell ref="AH155:AK156"/>
    <mergeCell ref="AL155:AO156"/>
    <mergeCell ref="AP155:AS156"/>
    <mergeCell ref="A156:I156"/>
    <mergeCell ref="A157:I157"/>
    <mergeCell ref="J157:L158"/>
    <mergeCell ref="M157:O158"/>
    <mergeCell ref="P157:T158"/>
    <mergeCell ref="U157:Y158"/>
    <mergeCell ref="AD154:AG154"/>
    <mergeCell ref="AH154:AK154"/>
    <mergeCell ref="AL154:AO154"/>
    <mergeCell ref="AP154:AS154"/>
    <mergeCell ref="A155:I155"/>
    <mergeCell ref="J155:L156"/>
    <mergeCell ref="M155:O156"/>
    <mergeCell ref="P155:T156"/>
    <mergeCell ref="U155:Y156"/>
    <mergeCell ref="Z155:AC156"/>
    <mergeCell ref="AD159:AG160"/>
    <mergeCell ref="AH159:AK160"/>
    <mergeCell ref="AL159:AO160"/>
    <mergeCell ref="AP159:AS160"/>
    <mergeCell ref="A160:I160"/>
    <mergeCell ref="A161:I161"/>
    <mergeCell ref="J161:L161"/>
    <mergeCell ref="M161:O161"/>
    <mergeCell ref="P161:T161"/>
    <mergeCell ref="U161:Y161"/>
    <mergeCell ref="A159:I159"/>
    <mergeCell ref="J159:L160"/>
    <mergeCell ref="M159:O160"/>
    <mergeCell ref="P159:T160"/>
    <mergeCell ref="U159:Y160"/>
    <mergeCell ref="Z159:AC160"/>
    <mergeCell ref="Z157:AC158"/>
    <mergeCell ref="AD157:AG158"/>
    <mergeCell ref="AH157:AK158"/>
    <mergeCell ref="AL157:AO158"/>
    <mergeCell ref="AP157:AS158"/>
    <mergeCell ref="A158:I158"/>
    <mergeCell ref="Z162:AC162"/>
    <mergeCell ref="AD162:AG162"/>
    <mergeCell ref="AH162:AK162"/>
    <mergeCell ref="AL162:AO162"/>
    <mergeCell ref="AP162:AS162"/>
    <mergeCell ref="A163:I163"/>
    <mergeCell ref="J163:L163"/>
    <mergeCell ref="M163:O163"/>
    <mergeCell ref="P163:T163"/>
    <mergeCell ref="U163:Y163"/>
    <mergeCell ref="Z161:AC161"/>
    <mergeCell ref="AD161:AG161"/>
    <mergeCell ref="AH161:AK161"/>
    <mergeCell ref="AL161:AO161"/>
    <mergeCell ref="AP161:AS161"/>
    <mergeCell ref="A162:I162"/>
    <mergeCell ref="J162:L162"/>
    <mergeCell ref="M162:O162"/>
    <mergeCell ref="P162:T162"/>
    <mergeCell ref="U162:Y162"/>
    <mergeCell ref="Z164:AC164"/>
    <mergeCell ref="AD164:AG164"/>
    <mergeCell ref="AH164:AK164"/>
    <mergeCell ref="AL164:AO164"/>
    <mergeCell ref="AP164:AS164"/>
    <mergeCell ref="A165:I165"/>
    <mergeCell ref="J165:L166"/>
    <mergeCell ref="M165:O166"/>
    <mergeCell ref="P165:T166"/>
    <mergeCell ref="U165:Y166"/>
    <mergeCell ref="Z163:AC163"/>
    <mergeCell ref="AD163:AG163"/>
    <mergeCell ref="AH163:AK163"/>
    <mergeCell ref="AL163:AO163"/>
    <mergeCell ref="AP163:AS163"/>
    <mergeCell ref="A164:I164"/>
    <mergeCell ref="J164:L164"/>
    <mergeCell ref="M164:O164"/>
    <mergeCell ref="P164:T164"/>
    <mergeCell ref="U164:Y164"/>
    <mergeCell ref="AD167:AG167"/>
    <mergeCell ref="AH167:AK167"/>
    <mergeCell ref="AL167:AO167"/>
    <mergeCell ref="AP167:AS167"/>
    <mergeCell ref="A168:I168"/>
    <mergeCell ref="J168:L168"/>
    <mergeCell ref="M168:O168"/>
    <mergeCell ref="P168:T168"/>
    <mergeCell ref="U168:Y168"/>
    <mergeCell ref="Z168:AC168"/>
    <mergeCell ref="A167:I167"/>
    <mergeCell ref="J167:L167"/>
    <mergeCell ref="M167:O167"/>
    <mergeCell ref="P167:T167"/>
    <mergeCell ref="U167:Y167"/>
    <mergeCell ref="Z167:AC167"/>
    <mergeCell ref="Z165:AC166"/>
    <mergeCell ref="AD165:AG166"/>
    <mergeCell ref="AH165:AK166"/>
    <mergeCell ref="AL165:AO166"/>
    <mergeCell ref="AP165:AS166"/>
    <mergeCell ref="A166:I166"/>
    <mergeCell ref="AD169:AG169"/>
    <mergeCell ref="AH169:AK169"/>
    <mergeCell ref="AL169:AO169"/>
    <mergeCell ref="AP169:AS169"/>
    <mergeCell ref="A170:I170"/>
    <mergeCell ref="J170:L171"/>
    <mergeCell ref="M170:O171"/>
    <mergeCell ref="P170:T171"/>
    <mergeCell ref="U170:Y171"/>
    <mergeCell ref="Z170:AC171"/>
    <mergeCell ref="AD168:AG168"/>
    <mergeCell ref="AH168:AK168"/>
    <mergeCell ref="AL168:AO168"/>
    <mergeCell ref="AP168:AS168"/>
    <mergeCell ref="A169:I169"/>
    <mergeCell ref="J169:L169"/>
    <mergeCell ref="M169:O169"/>
    <mergeCell ref="P169:T169"/>
    <mergeCell ref="U169:Y169"/>
    <mergeCell ref="Z169:AC169"/>
    <mergeCell ref="Z172:AC172"/>
    <mergeCell ref="AD172:AG172"/>
    <mergeCell ref="AH172:AK172"/>
    <mergeCell ref="AL172:AO172"/>
    <mergeCell ref="AP172:AS172"/>
    <mergeCell ref="A173:I173"/>
    <mergeCell ref="J173:L174"/>
    <mergeCell ref="M173:O174"/>
    <mergeCell ref="P173:T174"/>
    <mergeCell ref="U173:Y174"/>
    <mergeCell ref="AD170:AG171"/>
    <mergeCell ref="AH170:AK171"/>
    <mergeCell ref="AL170:AO171"/>
    <mergeCell ref="AP170:AS171"/>
    <mergeCell ref="A171:I171"/>
    <mergeCell ref="A172:I172"/>
    <mergeCell ref="J172:L172"/>
    <mergeCell ref="M172:O172"/>
    <mergeCell ref="P172:T172"/>
    <mergeCell ref="U172:Y172"/>
    <mergeCell ref="AD175:AG175"/>
    <mergeCell ref="AH175:AK175"/>
    <mergeCell ref="AL175:AO175"/>
    <mergeCell ref="AP175:AS175"/>
    <mergeCell ref="A176:I176"/>
    <mergeCell ref="J176:L176"/>
    <mergeCell ref="M176:O176"/>
    <mergeCell ref="P176:T176"/>
    <mergeCell ref="U176:Y176"/>
    <mergeCell ref="Z176:AC176"/>
    <mergeCell ref="A175:I175"/>
    <mergeCell ref="J175:L175"/>
    <mergeCell ref="M175:O175"/>
    <mergeCell ref="P175:T175"/>
    <mergeCell ref="U175:Y175"/>
    <mergeCell ref="Z175:AC175"/>
    <mergeCell ref="Z173:AC174"/>
    <mergeCell ref="AD173:AG174"/>
    <mergeCell ref="AH173:AK174"/>
    <mergeCell ref="AL173:AO174"/>
    <mergeCell ref="AP173:AS174"/>
    <mergeCell ref="A174:I174"/>
    <mergeCell ref="AD177:AG177"/>
    <mergeCell ref="AH177:AK177"/>
    <mergeCell ref="AL177:AO177"/>
    <mergeCell ref="AP177:AS177"/>
    <mergeCell ref="A178:I178"/>
    <mergeCell ref="J178:L179"/>
    <mergeCell ref="M178:O179"/>
    <mergeCell ref="P178:T179"/>
    <mergeCell ref="U178:Y179"/>
    <mergeCell ref="Z178:AC179"/>
    <mergeCell ref="AD176:AG176"/>
    <mergeCell ref="AH176:AK176"/>
    <mergeCell ref="AL176:AO176"/>
    <mergeCell ref="AP176:AS176"/>
    <mergeCell ref="A177:I177"/>
    <mergeCell ref="J177:L177"/>
    <mergeCell ref="M177:O177"/>
    <mergeCell ref="P177:T177"/>
    <mergeCell ref="U177:Y177"/>
    <mergeCell ref="Z177:AC177"/>
    <mergeCell ref="Z180:AC180"/>
    <mergeCell ref="AD180:AG180"/>
    <mergeCell ref="AH180:AK180"/>
    <mergeCell ref="AL180:AO180"/>
    <mergeCell ref="AP180:AS180"/>
    <mergeCell ref="A181:I181"/>
    <mergeCell ref="J181:L181"/>
    <mergeCell ref="M181:O181"/>
    <mergeCell ref="P181:T181"/>
    <mergeCell ref="U181:Y181"/>
    <mergeCell ref="AD178:AG179"/>
    <mergeCell ref="AH178:AK179"/>
    <mergeCell ref="AL178:AO179"/>
    <mergeCell ref="AP178:AS179"/>
    <mergeCell ref="A179:I179"/>
    <mergeCell ref="A180:I180"/>
    <mergeCell ref="J180:L180"/>
    <mergeCell ref="M180:O180"/>
    <mergeCell ref="P180:T180"/>
    <mergeCell ref="U180:Y180"/>
    <mergeCell ref="U183:AS183"/>
    <mergeCell ref="U184:Y185"/>
    <mergeCell ref="Z184:AC185"/>
    <mergeCell ref="AD184:AG185"/>
    <mergeCell ref="AH184:AK185"/>
    <mergeCell ref="AL184:AS184"/>
    <mergeCell ref="AL185:AO185"/>
    <mergeCell ref="AP185:AS185"/>
    <mergeCell ref="Z181:AC181"/>
    <mergeCell ref="AD181:AG181"/>
    <mergeCell ref="AH181:AK181"/>
    <mergeCell ref="AL181:AO181"/>
    <mergeCell ref="AP181:AS181"/>
    <mergeCell ref="A182:I185"/>
    <mergeCell ref="J182:L185"/>
    <mergeCell ref="M182:O185"/>
    <mergeCell ref="P182:AS182"/>
    <mergeCell ref="P183:T185"/>
    <mergeCell ref="Z189:AC190"/>
    <mergeCell ref="AD189:AG190"/>
    <mergeCell ref="AH189:AK190"/>
    <mergeCell ref="AL189:AO190"/>
    <mergeCell ref="AP189:AS190"/>
    <mergeCell ref="A190:I190"/>
    <mergeCell ref="Z188:AC188"/>
    <mergeCell ref="AD188:AG188"/>
    <mergeCell ref="AH188:AK188"/>
    <mergeCell ref="AL188:AO188"/>
    <mergeCell ref="AP188:AS188"/>
    <mergeCell ref="A189:I189"/>
    <mergeCell ref="J189:L190"/>
    <mergeCell ref="M189:O190"/>
    <mergeCell ref="P189:T190"/>
    <mergeCell ref="U189:Y190"/>
    <mergeCell ref="AD186:AG186"/>
    <mergeCell ref="AH186:AK186"/>
    <mergeCell ref="AL186:AO186"/>
    <mergeCell ref="AP186:AS186"/>
    <mergeCell ref="A187:AS187"/>
    <mergeCell ref="A188:I188"/>
    <mergeCell ref="J188:L188"/>
    <mergeCell ref="M188:O188"/>
    <mergeCell ref="P188:T188"/>
    <mergeCell ref="U188:Y188"/>
    <mergeCell ref="A186:I186"/>
    <mergeCell ref="J186:L186"/>
    <mergeCell ref="M186:O186"/>
    <mergeCell ref="P186:T186"/>
    <mergeCell ref="U186:Y186"/>
    <mergeCell ref="Z186:AC186"/>
    <mergeCell ref="AD192:AG193"/>
    <mergeCell ref="AH192:AK193"/>
    <mergeCell ref="AL192:AO193"/>
    <mergeCell ref="AP192:AS193"/>
    <mergeCell ref="A193:I193"/>
    <mergeCell ref="A194:I194"/>
    <mergeCell ref="J194:L194"/>
    <mergeCell ref="M194:O194"/>
    <mergeCell ref="P194:T194"/>
    <mergeCell ref="U194:Y194"/>
    <mergeCell ref="AD191:AG191"/>
    <mergeCell ref="AH191:AK191"/>
    <mergeCell ref="AL191:AO191"/>
    <mergeCell ref="AP191:AS191"/>
    <mergeCell ref="A192:I192"/>
    <mergeCell ref="J192:L193"/>
    <mergeCell ref="M192:O193"/>
    <mergeCell ref="P192:T193"/>
    <mergeCell ref="U192:Y193"/>
    <mergeCell ref="Z192:AC193"/>
    <mergeCell ref="A191:I191"/>
    <mergeCell ref="J191:L191"/>
    <mergeCell ref="M191:O191"/>
    <mergeCell ref="P191:T191"/>
    <mergeCell ref="U191:Y191"/>
    <mergeCell ref="Z191:AC191"/>
    <mergeCell ref="Z195:AC195"/>
    <mergeCell ref="AD195:AG195"/>
    <mergeCell ref="AH195:AK195"/>
    <mergeCell ref="AL195:AO195"/>
    <mergeCell ref="AP195:AS195"/>
    <mergeCell ref="A196:I196"/>
    <mergeCell ref="J196:L196"/>
    <mergeCell ref="M196:O196"/>
    <mergeCell ref="P196:T196"/>
    <mergeCell ref="U196:Y196"/>
    <mergeCell ref="Z194:AC194"/>
    <mergeCell ref="AD194:AG194"/>
    <mergeCell ref="AH194:AK194"/>
    <mergeCell ref="AL194:AO194"/>
    <mergeCell ref="AP194:AS194"/>
    <mergeCell ref="A195:I195"/>
    <mergeCell ref="J195:L195"/>
    <mergeCell ref="M195:O195"/>
    <mergeCell ref="P195:T195"/>
    <mergeCell ref="U195:Y195"/>
    <mergeCell ref="Z197:AC197"/>
    <mergeCell ref="AD197:AG197"/>
    <mergeCell ref="AH197:AK197"/>
    <mergeCell ref="AL197:AO197"/>
    <mergeCell ref="AP197:AS197"/>
    <mergeCell ref="A198:I198"/>
    <mergeCell ref="J198:L198"/>
    <mergeCell ref="M198:O198"/>
    <mergeCell ref="P198:T198"/>
    <mergeCell ref="U198:Y198"/>
    <mergeCell ref="Z196:AC196"/>
    <mergeCell ref="AD196:AG196"/>
    <mergeCell ref="AH196:AK196"/>
    <mergeCell ref="AL196:AO196"/>
    <mergeCell ref="AP196:AS196"/>
    <mergeCell ref="A197:I197"/>
    <mergeCell ref="J197:L197"/>
    <mergeCell ref="M197:O197"/>
    <mergeCell ref="P197:T197"/>
    <mergeCell ref="U197:Y197"/>
    <mergeCell ref="Z199:AC199"/>
    <mergeCell ref="AD199:AG199"/>
    <mergeCell ref="AH199:AK199"/>
    <mergeCell ref="AL199:AO199"/>
    <mergeCell ref="AP199:AS199"/>
    <mergeCell ref="A200:I200"/>
    <mergeCell ref="J200:L201"/>
    <mergeCell ref="M200:O201"/>
    <mergeCell ref="P200:T201"/>
    <mergeCell ref="U200:Y201"/>
    <mergeCell ref="Z198:AC198"/>
    <mergeCell ref="AD198:AG198"/>
    <mergeCell ref="AH198:AK198"/>
    <mergeCell ref="AL198:AO198"/>
    <mergeCell ref="AP198:AS198"/>
    <mergeCell ref="A199:I199"/>
    <mergeCell ref="J199:L199"/>
    <mergeCell ref="M199:O199"/>
    <mergeCell ref="P199:T199"/>
    <mergeCell ref="U199:Y199"/>
    <mergeCell ref="AD202:AG202"/>
    <mergeCell ref="AH202:AK202"/>
    <mergeCell ref="AL202:AO202"/>
    <mergeCell ref="AP202:AS202"/>
    <mergeCell ref="A203:I203"/>
    <mergeCell ref="J203:L203"/>
    <mergeCell ref="M203:O203"/>
    <mergeCell ref="P203:T203"/>
    <mergeCell ref="U203:Y203"/>
    <mergeCell ref="Z203:AC203"/>
    <mergeCell ref="A202:I202"/>
    <mergeCell ref="J202:L202"/>
    <mergeCell ref="M202:O202"/>
    <mergeCell ref="P202:T202"/>
    <mergeCell ref="U202:Y202"/>
    <mergeCell ref="Z202:AC202"/>
    <mergeCell ref="Z200:AC201"/>
    <mergeCell ref="AD200:AG201"/>
    <mergeCell ref="AH200:AK201"/>
    <mergeCell ref="AL200:AO201"/>
    <mergeCell ref="AP200:AS201"/>
    <mergeCell ref="A201:I201"/>
    <mergeCell ref="AD204:AG205"/>
    <mergeCell ref="AH204:AK205"/>
    <mergeCell ref="AL204:AO205"/>
    <mergeCell ref="AP204:AS205"/>
    <mergeCell ref="A205:I205"/>
    <mergeCell ref="A206:I206"/>
    <mergeCell ref="J206:L207"/>
    <mergeCell ref="M206:O207"/>
    <mergeCell ref="P206:T207"/>
    <mergeCell ref="U206:Y207"/>
    <mergeCell ref="AD203:AG203"/>
    <mergeCell ref="AH203:AK203"/>
    <mergeCell ref="AL203:AO203"/>
    <mergeCell ref="AP203:AS203"/>
    <mergeCell ref="A204:I204"/>
    <mergeCell ref="J204:L205"/>
    <mergeCell ref="M204:O205"/>
    <mergeCell ref="P204:T205"/>
    <mergeCell ref="U204:Y205"/>
    <mergeCell ref="Z204:AC205"/>
    <mergeCell ref="AD208:AG209"/>
    <mergeCell ref="AH208:AK209"/>
    <mergeCell ref="AL208:AO209"/>
    <mergeCell ref="AP208:AS209"/>
    <mergeCell ref="A209:I209"/>
    <mergeCell ref="A210:I210"/>
    <mergeCell ref="J210:L210"/>
    <mergeCell ref="M210:O210"/>
    <mergeCell ref="P210:T210"/>
    <mergeCell ref="U210:Y210"/>
    <mergeCell ref="A208:I208"/>
    <mergeCell ref="J208:L209"/>
    <mergeCell ref="M208:O209"/>
    <mergeCell ref="P208:T209"/>
    <mergeCell ref="U208:Y209"/>
    <mergeCell ref="Z208:AC209"/>
    <mergeCell ref="Z206:AC207"/>
    <mergeCell ref="AD206:AG207"/>
    <mergeCell ref="AH206:AK207"/>
    <mergeCell ref="AL206:AO207"/>
    <mergeCell ref="AP206:AS207"/>
    <mergeCell ref="A207:I207"/>
    <mergeCell ref="Z211:AC211"/>
    <mergeCell ref="AD211:AG211"/>
    <mergeCell ref="AH211:AK211"/>
    <mergeCell ref="AL211:AO211"/>
    <mergeCell ref="AP211:AS211"/>
    <mergeCell ref="A212:I212"/>
    <mergeCell ref="J212:L212"/>
    <mergeCell ref="M212:O212"/>
    <mergeCell ref="P212:T212"/>
    <mergeCell ref="U212:Y212"/>
    <mergeCell ref="Z210:AC210"/>
    <mergeCell ref="AD210:AG210"/>
    <mergeCell ref="AH210:AK210"/>
    <mergeCell ref="AL210:AO210"/>
    <mergeCell ref="AP210:AS210"/>
    <mergeCell ref="A211:I211"/>
    <mergeCell ref="J211:L211"/>
    <mergeCell ref="M211:O211"/>
    <mergeCell ref="P211:T211"/>
    <mergeCell ref="U211:Y211"/>
    <mergeCell ref="Z213:AC213"/>
    <mergeCell ref="AD213:AG213"/>
    <mergeCell ref="AH213:AK213"/>
    <mergeCell ref="AL213:AO213"/>
    <mergeCell ref="AP213:AS213"/>
    <mergeCell ref="A214:I214"/>
    <mergeCell ref="J214:L215"/>
    <mergeCell ref="M214:O215"/>
    <mergeCell ref="P214:T215"/>
    <mergeCell ref="U214:Y215"/>
    <mergeCell ref="Z212:AC212"/>
    <mergeCell ref="AD212:AG212"/>
    <mergeCell ref="AH212:AK212"/>
    <mergeCell ref="AL212:AO212"/>
    <mergeCell ref="AP212:AS212"/>
    <mergeCell ref="A213:I213"/>
    <mergeCell ref="J213:L213"/>
    <mergeCell ref="M213:O213"/>
    <mergeCell ref="P213:T213"/>
    <mergeCell ref="U213:Y213"/>
    <mergeCell ref="AD216:AG216"/>
    <mergeCell ref="AH216:AK216"/>
    <mergeCell ref="AL216:AO216"/>
    <mergeCell ref="AP216:AS216"/>
    <mergeCell ref="A217:I217"/>
    <mergeCell ref="J217:L217"/>
    <mergeCell ref="M217:O217"/>
    <mergeCell ref="P217:T217"/>
    <mergeCell ref="U217:Y217"/>
    <mergeCell ref="Z217:AC217"/>
    <mergeCell ref="A216:I216"/>
    <mergeCell ref="J216:L216"/>
    <mergeCell ref="M216:O216"/>
    <mergeCell ref="P216:T216"/>
    <mergeCell ref="U216:Y216"/>
    <mergeCell ref="Z216:AC216"/>
    <mergeCell ref="Z214:AC215"/>
    <mergeCell ref="AD214:AG215"/>
    <mergeCell ref="AH214:AK215"/>
    <mergeCell ref="AL214:AO215"/>
    <mergeCell ref="AP214:AS215"/>
    <mergeCell ref="A215:I215"/>
    <mergeCell ref="AD218:AG218"/>
    <mergeCell ref="AH218:AK218"/>
    <mergeCell ref="AL218:AO218"/>
    <mergeCell ref="AP218:AS218"/>
    <mergeCell ref="A219:I219"/>
    <mergeCell ref="J219:L220"/>
    <mergeCell ref="M219:O220"/>
    <mergeCell ref="P219:T220"/>
    <mergeCell ref="U219:Y220"/>
    <mergeCell ref="Z219:AC220"/>
    <mergeCell ref="AD217:AG217"/>
    <mergeCell ref="AH217:AK217"/>
    <mergeCell ref="AL217:AO217"/>
    <mergeCell ref="AP217:AS217"/>
    <mergeCell ref="A218:I218"/>
    <mergeCell ref="J218:L218"/>
    <mergeCell ref="M218:O218"/>
    <mergeCell ref="P218:T218"/>
    <mergeCell ref="U218:Y218"/>
    <mergeCell ref="Z218:AC218"/>
    <mergeCell ref="Z222:AC223"/>
    <mergeCell ref="AD222:AG223"/>
    <mergeCell ref="AH222:AK223"/>
    <mergeCell ref="AL222:AO223"/>
    <mergeCell ref="AP222:AS223"/>
    <mergeCell ref="A223:I223"/>
    <mergeCell ref="Z221:AC221"/>
    <mergeCell ref="AD221:AG221"/>
    <mergeCell ref="AH221:AK221"/>
    <mergeCell ref="AL221:AO221"/>
    <mergeCell ref="AP221:AS221"/>
    <mergeCell ref="A222:I222"/>
    <mergeCell ref="J222:L223"/>
    <mergeCell ref="M222:O223"/>
    <mergeCell ref="P222:T223"/>
    <mergeCell ref="U222:Y223"/>
    <mergeCell ref="AD219:AG220"/>
    <mergeCell ref="AH219:AK220"/>
    <mergeCell ref="AL219:AO220"/>
    <mergeCell ref="AP219:AS220"/>
    <mergeCell ref="A220:I220"/>
    <mergeCell ref="A221:I221"/>
    <mergeCell ref="J221:L221"/>
    <mergeCell ref="M221:O221"/>
    <mergeCell ref="P221:T221"/>
    <mergeCell ref="U221:Y221"/>
    <mergeCell ref="AD225:AG225"/>
    <mergeCell ref="AH225:AK225"/>
    <mergeCell ref="AL225:AO225"/>
    <mergeCell ref="AP225:AS225"/>
    <mergeCell ref="A226:I226"/>
    <mergeCell ref="J226:L226"/>
    <mergeCell ref="M226:O226"/>
    <mergeCell ref="P226:T226"/>
    <mergeCell ref="U226:Y226"/>
    <mergeCell ref="Z226:AC226"/>
    <mergeCell ref="AD224:AG224"/>
    <mergeCell ref="AH224:AK224"/>
    <mergeCell ref="AL224:AO224"/>
    <mergeCell ref="AP224:AS224"/>
    <mergeCell ref="A225:I225"/>
    <mergeCell ref="J225:L225"/>
    <mergeCell ref="M225:O225"/>
    <mergeCell ref="P225:T225"/>
    <mergeCell ref="U225:Y225"/>
    <mergeCell ref="Z225:AC225"/>
    <mergeCell ref="A224:I224"/>
    <mergeCell ref="J224:L224"/>
    <mergeCell ref="M224:O224"/>
    <mergeCell ref="P224:T224"/>
    <mergeCell ref="U224:Y224"/>
    <mergeCell ref="Z224:AC224"/>
    <mergeCell ref="AD227:AG228"/>
    <mergeCell ref="AH227:AK228"/>
    <mergeCell ref="AL227:AO228"/>
    <mergeCell ref="AP227:AS228"/>
    <mergeCell ref="A228:I228"/>
    <mergeCell ref="A229:I229"/>
    <mergeCell ref="J229:L229"/>
    <mergeCell ref="M229:O229"/>
    <mergeCell ref="P229:T229"/>
    <mergeCell ref="U229:Y229"/>
    <mergeCell ref="AD226:AG226"/>
    <mergeCell ref="AH226:AK226"/>
    <mergeCell ref="AL226:AO226"/>
    <mergeCell ref="AP226:AS226"/>
    <mergeCell ref="A227:I227"/>
    <mergeCell ref="J227:L228"/>
    <mergeCell ref="M227:O228"/>
    <mergeCell ref="P227:T228"/>
    <mergeCell ref="U227:Y228"/>
    <mergeCell ref="Z227:AC228"/>
    <mergeCell ref="AN233:AS233"/>
    <mergeCell ref="A234:AS234"/>
    <mergeCell ref="A235:AS235"/>
    <mergeCell ref="A237:AS237"/>
    <mergeCell ref="A239:AC239"/>
    <mergeCell ref="AD239:AG239"/>
    <mergeCell ref="AH239:AR239"/>
    <mergeCell ref="Z230:AC230"/>
    <mergeCell ref="AD230:AG230"/>
    <mergeCell ref="AH230:AK230"/>
    <mergeCell ref="AL230:AO230"/>
    <mergeCell ref="AP230:AS230"/>
    <mergeCell ref="Z229:AC229"/>
    <mergeCell ref="AD229:AG229"/>
    <mergeCell ref="AH229:AK229"/>
    <mergeCell ref="AL229:AO229"/>
    <mergeCell ref="AP229:AS229"/>
    <mergeCell ref="A230:I230"/>
    <mergeCell ref="J230:L230"/>
    <mergeCell ref="M230:O230"/>
    <mergeCell ref="P230:T230"/>
    <mergeCell ref="U230:Y230"/>
    <mergeCell ref="A244:AC244"/>
    <mergeCell ref="AD244:AG244"/>
    <mergeCell ref="AH244:AR244"/>
    <mergeCell ref="A245:AC245"/>
    <mergeCell ref="AD245:AG245"/>
    <mergeCell ref="AH245:AR245"/>
    <mergeCell ref="A242:AC242"/>
    <mergeCell ref="AD242:AG242"/>
    <mergeCell ref="AH242:AR242"/>
    <mergeCell ref="A243:AC243"/>
    <mergeCell ref="AD243:AG243"/>
    <mergeCell ref="AH243:AR243"/>
    <mergeCell ref="A240:AC240"/>
    <mergeCell ref="AD240:AG240"/>
    <mergeCell ref="AH240:AR240"/>
    <mergeCell ref="A241:AC241"/>
    <mergeCell ref="AD241:AG241"/>
    <mergeCell ref="AH241:AR241"/>
    <mergeCell ref="R273:S273"/>
    <mergeCell ref="A246:AC246"/>
    <mergeCell ref="AD246:AG246"/>
    <mergeCell ref="AH246:AR246"/>
    <mergeCell ref="AN248:AS248"/>
    <mergeCell ref="A249:AS249"/>
    <mergeCell ref="AD254:AG255"/>
    <mergeCell ref="AH254:AR255"/>
    <mergeCell ref="A256:AC256"/>
    <mergeCell ref="AD256:AG256"/>
    <mergeCell ref="AH256:AR256"/>
    <mergeCell ref="A257:AC257"/>
    <mergeCell ref="AD257:AG257"/>
    <mergeCell ref="AH257:AR257"/>
    <mergeCell ref="A258:AC258"/>
    <mergeCell ref="AD258:AG258"/>
    <mergeCell ref="AH258:AR258"/>
    <mergeCell ref="AH264:AR265"/>
    <mergeCell ref="A265:AC265"/>
    <mergeCell ref="A266:AC266"/>
    <mergeCell ref="AD266:AG266"/>
    <mergeCell ref="AH266:AR266"/>
    <mergeCell ref="A267:AC267"/>
    <mergeCell ref="AD267:AG267"/>
    <mergeCell ref="AH267:AR267"/>
    <mergeCell ref="A251:AC251"/>
    <mergeCell ref="AD251:AG251"/>
    <mergeCell ref="AH251:AR251"/>
    <mergeCell ref="A252:AC252"/>
    <mergeCell ref="AD252:AG252"/>
    <mergeCell ref="AH252:AR252"/>
    <mergeCell ref="A253:AC253"/>
  </mergeCells>
  <printOptions horizontalCentered="1"/>
  <pageMargins left="0.23622047244094491" right="0.23622047244094491" top="0.15748031496062992" bottom="0.15748031496062992" header="0" footer="0"/>
  <pageSetup paperSize="9" scale="72" fitToHeight="0" orientation="portrait" r:id="rId1"/>
  <headerFooter differentFirst="1" alignWithMargins="0">
    <oddFooter>&amp;R5</oddFooter>
  </headerFooter>
  <rowBreaks count="3" manualBreakCount="3">
    <brk id="132" max="44" man="1"/>
    <brk id="181" max="44" man="1"/>
    <brk id="230" max="44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FK49"/>
  <sheetViews>
    <sheetView view="pageBreakPreview" zoomScaleNormal="100" zoomScaleSheetLayoutView="100" workbookViewId="0">
      <selection activeCell="AO15" sqref="AO15"/>
    </sheetView>
  </sheetViews>
  <sheetFormatPr defaultColWidth="0.85546875" defaultRowHeight="12" customHeight="1"/>
  <cols>
    <col min="1" max="16384" width="0.85546875" style="164"/>
  </cols>
  <sheetData>
    <row r="1" spans="1:167" s="138" customFormat="1" ht="10.5" customHeight="1">
      <c r="BP1" s="844" t="s">
        <v>240</v>
      </c>
      <c r="BQ1" s="844"/>
      <c r="BR1" s="844"/>
      <c r="BS1" s="844"/>
      <c r="BT1" s="844"/>
      <c r="BU1" s="844"/>
      <c r="BV1" s="844"/>
      <c r="BW1" s="844"/>
      <c r="BX1" s="844"/>
      <c r="BY1" s="844"/>
      <c r="BZ1" s="844"/>
      <c r="CA1" s="844"/>
      <c r="CB1" s="844"/>
      <c r="CC1" s="844"/>
      <c r="CD1" s="844"/>
      <c r="CE1" s="844"/>
      <c r="CF1" s="844"/>
      <c r="CG1" s="844"/>
      <c r="CH1" s="844"/>
      <c r="CI1" s="844"/>
      <c r="CJ1" s="844"/>
      <c r="CK1" s="844"/>
      <c r="CL1" s="844"/>
      <c r="CM1" s="844"/>
      <c r="CN1" s="844"/>
      <c r="CO1" s="844"/>
      <c r="CP1" s="844"/>
      <c r="CQ1" s="844"/>
      <c r="CR1" s="844"/>
      <c r="CS1" s="844"/>
      <c r="CT1" s="844"/>
      <c r="CU1" s="844"/>
      <c r="CV1" s="844"/>
      <c r="CW1" s="844"/>
      <c r="CX1" s="844"/>
      <c r="CY1" s="844"/>
      <c r="CZ1" s="844"/>
      <c r="DA1" s="844"/>
      <c r="DB1" s="844"/>
      <c r="DC1" s="844"/>
      <c r="DD1" s="844"/>
      <c r="DE1" s="844"/>
      <c r="DF1" s="844"/>
      <c r="DG1" s="844"/>
      <c r="DH1" s="844"/>
      <c r="DI1" s="844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</row>
    <row r="2" spans="1:167" s="138" customFormat="1" ht="10.5" customHeight="1">
      <c r="BP2" s="862"/>
      <c r="BQ2" s="862"/>
      <c r="BR2" s="862"/>
      <c r="BS2" s="862"/>
      <c r="BT2" s="862"/>
      <c r="BU2" s="862"/>
      <c r="BV2" s="862"/>
      <c r="BW2" s="862"/>
      <c r="BX2" s="862"/>
      <c r="BY2" s="862"/>
      <c r="BZ2" s="862"/>
      <c r="CA2" s="862"/>
      <c r="CB2" s="862"/>
      <c r="CC2" s="862"/>
      <c r="CD2" s="862"/>
      <c r="CE2" s="862"/>
      <c r="CF2" s="862"/>
      <c r="CG2" s="862"/>
      <c r="CH2" s="862"/>
      <c r="CI2" s="862"/>
      <c r="CJ2" s="862"/>
      <c r="CK2" s="862"/>
      <c r="CL2" s="862"/>
      <c r="CM2" s="862"/>
      <c r="CN2" s="862"/>
      <c r="CO2" s="862"/>
      <c r="CP2" s="862"/>
      <c r="CQ2" s="862"/>
      <c r="CR2" s="862"/>
      <c r="CS2" s="862"/>
      <c r="CT2" s="862"/>
      <c r="CU2" s="862"/>
      <c r="CV2" s="862"/>
      <c r="CW2" s="862"/>
      <c r="CX2" s="862"/>
      <c r="CY2" s="862"/>
      <c r="CZ2" s="862"/>
      <c r="DA2" s="862"/>
      <c r="DB2" s="862"/>
      <c r="DC2" s="862"/>
      <c r="DD2" s="862"/>
      <c r="DE2" s="862"/>
      <c r="DF2" s="862"/>
      <c r="DG2" s="862"/>
      <c r="DH2" s="862"/>
      <c r="DI2" s="862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862"/>
      <c r="ES2" s="862"/>
      <c r="ET2" s="862"/>
      <c r="EU2" s="862"/>
      <c r="EV2" s="862"/>
      <c r="EW2" s="862"/>
      <c r="EX2" s="862"/>
      <c r="EY2" s="862"/>
      <c r="EZ2" s="862"/>
      <c r="FA2" s="862"/>
      <c r="FB2" s="862"/>
      <c r="FC2" s="862"/>
      <c r="FD2" s="862"/>
      <c r="FE2" s="862"/>
      <c r="FF2" s="862"/>
      <c r="FG2" s="862"/>
      <c r="FH2" s="862"/>
      <c r="FI2" s="862"/>
      <c r="FJ2" s="862"/>
      <c r="FK2" s="862"/>
    </row>
    <row r="3" spans="1:167" s="137" customFormat="1" ht="9.75" customHeight="1">
      <c r="BP3" s="779" t="s">
        <v>241</v>
      </c>
      <c r="BQ3" s="779"/>
      <c r="BR3" s="779"/>
      <c r="BS3" s="779"/>
      <c r="BT3" s="779"/>
      <c r="BU3" s="779"/>
      <c r="BV3" s="779"/>
      <c r="BW3" s="779"/>
      <c r="BX3" s="779"/>
      <c r="BY3" s="779"/>
      <c r="BZ3" s="779"/>
      <c r="CA3" s="779"/>
      <c r="CB3" s="779"/>
      <c r="CC3" s="779"/>
      <c r="CD3" s="779"/>
      <c r="CE3" s="779"/>
      <c r="CF3" s="779"/>
      <c r="CG3" s="779"/>
      <c r="CH3" s="779"/>
      <c r="CI3" s="779"/>
      <c r="CJ3" s="779"/>
      <c r="CK3" s="779"/>
      <c r="CL3" s="779"/>
      <c r="CM3" s="779"/>
      <c r="CN3" s="779"/>
      <c r="CO3" s="779"/>
      <c r="CP3" s="779"/>
      <c r="CQ3" s="779"/>
      <c r="CR3" s="779"/>
      <c r="CS3" s="779"/>
      <c r="CT3" s="779"/>
      <c r="CU3" s="779"/>
      <c r="CV3" s="779"/>
      <c r="CW3" s="779"/>
      <c r="CX3" s="779"/>
      <c r="CY3" s="779"/>
      <c r="CZ3" s="779"/>
      <c r="DA3" s="779"/>
      <c r="DB3" s="779"/>
      <c r="DC3" s="779"/>
      <c r="DD3" s="779"/>
      <c r="DE3" s="779"/>
      <c r="DF3" s="779"/>
      <c r="DG3" s="779"/>
      <c r="DH3" s="779"/>
      <c r="DI3" s="779"/>
      <c r="DJ3" s="779"/>
      <c r="DK3" s="779"/>
      <c r="DL3" s="779"/>
      <c r="DM3" s="779"/>
      <c r="DN3" s="779"/>
      <c r="DO3" s="779"/>
      <c r="DP3" s="779"/>
      <c r="DQ3" s="779"/>
      <c r="DR3" s="779"/>
      <c r="DS3" s="779"/>
      <c r="DT3" s="779"/>
      <c r="DU3" s="779"/>
      <c r="DV3" s="779"/>
      <c r="DW3" s="779"/>
      <c r="DX3" s="779"/>
      <c r="DY3" s="779"/>
      <c r="DZ3" s="779"/>
      <c r="EA3" s="779"/>
      <c r="EB3" s="779"/>
      <c r="EC3" s="779"/>
      <c r="ED3" s="779"/>
      <c r="EE3" s="779"/>
      <c r="EF3" s="779"/>
      <c r="EG3" s="779"/>
      <c r="EH3" s="779"/>
      <c r="EI3" s="779"/>
      <c r="EJ3" s="779"/>
      <c r="EK3" s="779"/>
      <c r="EL3" s="779"/>
      <c r="EM3" s="779"/>
      <c r="EN3" s="779"/>
      <c r="EO3" s="779"/>
      <c r="EP3" s="779"/>
      <c r="EQ3" s="779"/>
      <c r="ER3" s="779"/>
      <c r="ES3" s="779"/>
      <c r="ET3" s="779"/>
      <c r="EU3" s="779"/>
      <c r="EV3" s="779"/>
      <c r="EW3" s="779"/>
      <c r="EX3" s="779"/>
      <c r="EY3" s="779"/>
      <c r="EZ3" s="779"/>
      <c r="FA3" s="779"/>
      <c r="FB3" s="779"/>
      <c r="FC3" s="779"/>
      <c r="FD3" s="779"/>
      <c r="FE3" s="779"/>
      <c r="FF3" s="779"/>
      <c r="FG3" s="779"/>
      <c r="FH3" s="779"/>
      <c r="FI3" s="779"/>
      <c r="FJ3" s="779"/>
      <c r="FK3" s="779"/>
    </row>
    <row r="4" spans="1:167" s="138" customFormat="1" ht="10.5" customHeight="1">
      <c r="BP4" s="862"/>
      <c r="BQ4" s="862"/>
      <c r="BR4" s="862"/>
      <c r="BS4" s="862"/>
      <c r="BT4" s="862"/>
      <c r="BU4" s="862"/>
      <c r="BV4" s="862"/>
      <c r="BW4" s="862"/>
      <c r="BX4" s="862"/>
      <c r="BY4" s="862"/>
      <c r="BZ4" s="862"/>
      <c r="CA4" s="862"/>
      <c r="CB4" s="862"/>
      <c r="CC4" s="862"/>
      <c r="CD4" s="862"/>
      <c r="CE4" s="862"/>
      <c r="CF4" s="862"/>
      <c r="CG4" s="862"/>
      <c r="CH4" s="862"/>
      <c r="CI4" s="862"/>
      <c r="CJ4" s="862"/>
      <c r="CK4" s="862"/>
      <c r="CL4" s="862"/>
      <c r="CM4" s="862"/>
      <c r="CN4" s="862"/>
      <c r="CO4" s="862"/>
      <c r="CP4" s="862"/>
      <c r="CQ4" s="862"/>
      <c r="CR4" s="862"/>
      <c r="CS4" s="862"/>
      <c r="CT4" s="862"/>
      <c r="CU4" s="862"/>
      <c r="CV4" s="862"/>
      <c r="CW4" s="862"/>
      <c r="CX4" s="862"/>
      <c r="CY4" s="862"/>
      <c r="CZ4" s="862"/>
      <c r="DA4" s="862"/>
      <c r="DB4" s="862"/>
      <c r="DC4" s="862"/>
      <c r="DD4" s="862"/>
      <c r="DE4" s="862"/>
      <c r="DF4" s="862"/>
      <c r="DG4" s="862"/>
      <c r="DH4" s="862"/>
      <c r="DI4" s="862"/>
      <c r="DJ4" s="862"/>
      <c r="DK4" s="862"/>
      <c r="DL4" s="862"/>
      <c r="DM4" s="862"/>
      <c r="DN4" s="862"/>
      <c r="DO4" s="862"/>
      <c r="DP4" s="862"/>
      <c r="DQ4" s="862"/>
      <c r="DR4" s="862"/>
      <c r="DS4" s="862"/>
      <c r="DT4" s="862"/>
      <c r="DU4" s="862"/>
      <c r="DV4" s="862"/>
      <c r="DW4" s="862"/>
      <c r="DX4" s="862"/>
      <c r="DY4" s="862"/>
      <c r="DZ4" s="862"/>
      <c r="EA4" s="862"/>
      <c r="EB4" s="862"/>
      <c r="EC4" s="862"/>
      <c r="ED4" s="862"/>
      <c r="EE4" s="862"/>
      <c r="EF4" s="862"/>
      <c r="EG4" s="862"/>
      <c r="EH4" s="862"/>
      <c r="EI4" s="862"/>
      <c r="EJ4" s="862"/>
      <c r="EK4" s="862"/>
      <c r="EL4" s="862"/>
      <c r="EM4" s="862"/>
      <c r="EN4" s="862"/>
      <c r="EO4" s="862"/>
      <c r="EP4" s="862"/>
      <c r="EQ4" s="862"/>
      <c r="ER4" s="862"/>
      <c r="ES4" s="862"/>
      <c r="ET4" s="862"/>
      <c r="EU4" s="862"/>
      <c r="EV4" s="862"/>
      <c r="EW4" s="862"/>
      <c r="EX4" s="862"/>
      <c r="EY4" s="862"/>
      <c r="EZ4" s="862"/>
      <c r="FA4" s="862"/>
      <c r="FB4" s="862"/>
      <c r="FC4" s="862"/>
      <c r="FD4" s="862"/>
      <c r="FE4" s="862"/>
      <c r="FF4" s="862"/>
      <c r="FG4" s="862"/>
      <c r="FH4" s="862"/>
      <c r="FI4" s="862"/>
      <c r="FJ4" s="862"/>
      <c r="FK4" s="862"/>
    </row>
    <row r="5" spans="1:167" s="137" customFormat="1" ht="9.75" customHeight="1">
      <c r="BP5" s="778" t="s">
        <v>242</v>
      </c>
      <c r="BQ5" s="778"/>
      <c r="BR5" s="778"/>
      <c r="BS5" s="778"/>
      <c r="BT5" s="778"/>
      <c r="BU5" s="778"/>
      <c r="BV5" s="778"/>
      <c r="BW5" s="778"/>
      <c r="BX5" s="778"/>
      <c r="BY5" s="778"/>
      <c r="BZ5" s="778"/>
      <c r="CA5" s="778"/>
      <c r="CB5" s="778"/>
      <c r="CC5" s="778"/>
      <c r="CD5" s="778"/>
      <c r="CE5" s="778"/>
      <c r="CF5" s="778"/>
      <c r="CG5" s="778"/>
      <c r="CH5" s="778"/>
      <c r="CI5" s="778"/>
      <c r="CJ5" s="778"/>
      <c r="CK5" s="778"/>
      <c r="CL5" s="778"/>
      <c r="CM5" s="778"/>
      <c r="CN5" s="778"/>
      <c r="CO5" s="778"/>
      <c r="CP5" s="778"/>
      <c r="CQ5" s="778"/>
      <c r="CR5" s="778"/>
      <c r="CS5" s="778"/>
      <c r="CT5" s="778"/>
      <c r="CU5" s="778"/>
      <c r="CV5" s="778"/>
      <c r="CW5" s="778"/>
      <c r="CX5" s="778"/>
      <c r="CY5" s="778"/>
      <c r="CZ5" s="778"/>
      <c r="DA5" s="778"/>
      <c r="DB5" s="778"/>
      <c r="DC5" s="778"/>
      <c r="DD5" s="778"/>
      <c r="DE5" s="778"/>
      <c r="DF5" s="778"/>
      <c r="DG5" s="778"/>
      <c r="DH5" s="778"/>
      <c r="DI5" s="778"/>
      <c r="DJ5" s="778"/>
      <c r="DK5" s="778"/>
      <c r="DL5" s="778"/>
      <c r="DM5" s="778"/>
      <c r="DN5" s="778"/>
      <c r="DO5" s="778"/>
      <c r="DP5" s="778"/>
      <c r="DQ5" s="778"/>
      <c r="DR5" s="778"/>
      <c r="DS5" s="778"/>
      <c r="DT5" s="778"/>
      <c r="DU5" s="778"/>
      <c r="DV5" s="778"/>
      <c r="DW5" s="778"/>
      <c r="DX5" s="778"/>
      <c r="DY5" s="778"/>
      <c r="DZ5" s="778"/>
      <c r="EA5" s="778"/>
      <c r="EB5" s="778"/>
      <c r="EC5" s="778"/>
      <c r="ED5" s="778"/>
      <c r="EE5" s="778"/>
      <c r="EF5" s="778"/>
      <c r="EG5" s="778"/>
      <c r="EH5" s="778"/>
      <c r="EI5" s="778"/>
      <c r="EJ5" s="778"/>
      <c r="EK5" s="778"/>
      <c r="EL5" s="778"/>
      <c r="EM5" s="778"/>
      <c r="EN5" s="778"/>
      <c r="EO5" s="778"/>
      <c r="EP5" s="778"/>
      <c r="EQ5" s="778"/>
      <c r="ER5" s="778"/>
      <c r="ES5" s="778"/>
      <c r="ET5" s="778"/>
      <c r="EU5" s="778"/>
      <c r="EV5" s="778"/>
      <c r="EW5" s="778"/>
      <c r="EX5" s="778"/>
      <c r="EY5" s="778"/>
      <c r="EZ5" s="778"/>
      <c r="FA5" s="778"/>
      <c r="FB5" s="778"/>
      <c r="FC5" s="778"/>
      <c r="FD5" s="778"/>
      <c r="FE5" s="778"/>
      <c r="FF5" s="778"/>
      <c r="FG5" s="778"/>
      <c r="FH5" s="778"/>
      <c r="FI5" s="778"/>
      <c r="FJ5" s="778"/>
      <c r="FK5" s="778"/>
    </row>
    <row r="6" spans="1:167" s="138" customFormat="1" ht="10.5" customHeight="1">
      <c r="BP6" s="773"/>
      <c r="BQ6" s="773"/>
      <c r="BR6" s="773"/>
      <c r="BS6" s="773"/>
      <c r="BT6" s="773"/>
      <c r="BU6" s="773"/>
      <c r="BV6" s="773"/>
      <c r="BW6" s="773"/>
      <c r="BX6" s="773"/>
      <c r="BY6" s="773"/>
      <c r="BZ6" s="773"/>
      <c r="CA6" s="773"/>
      <c r="CB6" s="773"/>
      <c r="CC6" s="773"/>
      <c r="CD6" s="773"/>
      <c r="CE6" s="773"/>
      <c r="CF6" s="773"/>
      <c r="CG6" s="773"/>
      <c r="CH6" s="773"/>
      <c r="CI6" s="773"/>
      <c r="CJ6" s="773"/>
      <c r="CK6" s="773"/>
      <c r="CL6" s="139"/>
      <c r="CM6" s="139"/>
      <c r="DT6" s="139"/>
      <c r="DU6" s="139"/>
      <c r="DV6" s="139"/>
      <c r="DW6" s="139"/>
      <c r="DX6" s="139"/>
      <c r="DY6" s="773"/>
      <c r="DZ6" s="773"/>
      <c r="EA6" s="773"/>
      <c r="EB6" s="773"/>
      <c r="EC6" s="773"/>
      <c r="ED6" s="773"/>
      <c r="EE6" s="773"/>
      <c r="EF6" s="773"/>
      <c r="EG6" s="773"/>
      <c r="EH6" s="773"/>
      <c r="EI6" s="773"/>
      <c r="EJ6" s="773"/>
      <c r="EK6" s="773"/>
      <c r="EL6" s="773"/>
      <c r="EM6" s="773"/>
      <c r="EN6" s="773"/>
      <c r="EO6" s="773"/>
      <c r="EP6" s="773"/>
      <c r="EQ6" s="773"/>
      <c r="ER6" s="773"/>
      <c r="ES6" s="773"/>
      <c r="ET6" s="773"/>
      <c r="EU6" s="773"/>
      <c r="EV6" s="773"/>
      <c r="EW6" s="773"/>
      <c r="EX6" s="773"/>
      <c r="EY6" s="773"/>
      <c r="EZ6" s="773"/>
      <c r="FA6" s="773"/>
      <c r="FB6" s="773"/>
      <c r="FC6" s="773"/>
      <c r="FD6" s="773"/>
      <c r="FE6" s="773"/>
      <c r="FF6" s="773"/>
      <c r="FG6" s="773"/>
      <c r="FH6" s="773"/>
      <c r="FI6" s="773"/>
      <c r="FJ6" s="773"/>
      <c r="FK6" s="773"/>
    </row>
    <row r="7" spans="1:167" s="137" customFormat="1" ht="9.75" customHeight="1">
      <c r="BP7" s="778" t="s">
        <v>34</v>
      </c>
      <c r="BQ7" s="778"/>
      <c r="BR7" s="778"/>
      <c r="BS7" s="778"/>
      <c r="BT7" s="778"/>
      <c r="BU7" s="778"/>
      <c r="BV7" s="778"/>
      <c r="BW7" s="778"/>
      <c r="BX7" s="778"/>
      <c r="BY7" s="778"/>
      <c r="BZ7" s="778"/>
      <c r="CA7" s="778"/>
      <c r="CB7" s="778"/>
      <c r="CC7" s="778"/>
      <c r="CD7" s="778"/>
      <c r="CE7" s="778"/>
      <c r="CF7" s="778"/>
      <c r="CG7" s="778"/>
      <c r="CH7" s="778"/>
      <c r="CI7" s="778"/>
      <c r="CJ7" s="778"/>
      <c r="CK7" s="778"/>
      <c r="CL7" s="140"/>
      <c r="CM7" s="140"/>
      <c r="DY7" s="779" t="s">
        <v>35</v>
      </c>
      <c r="DZ7" s="779"/>
      <c r="EA7" s="779"/>
      <c r="EB7" s="779"/>
      <c r="EC7" s="779"/>
      <c r="ED7" s="779"/>
      <c r="EE7" s="779"/>
      <c r="EF7" s="779"/>
      <c r="EG7" s="779"/>
      <c r="EH7" s="779"/>
      <c r="EI7" s="779"/>
      <c r="EJ7" s="779"/>
      <c r="EK7" s="779"/>
      <c r="EL7" s="779"/>
      <c r="EM7" s="779"/>
      <c r="EN7" s="779"/>
      <c r="EO7" s="779"/>
      <c r="EP7" s="779"/>
      <c r="EQ7" s="779"/>
      <c r="ER7" s="779"/>
      <c r="ES7" s="779"/>
      <c r="ET7" s="779"/>
      <c r="EU7" s="779"/>
      <c r="EV7" s="779"/>
      <c r="EW7" s="779"/>
      <c r="EX7" s="779"/>
      <c r="EY7" s="779"/>
      <c r="EZ7" s="779"/>
      <c r="FA7" s="779"/>
      <c r="FB7" s="779"/>
      <c r="FC7" s="779"/>
      <c r="FD7" s="779"/>
      <c r="FE7" s="779"/>
      <c r="FF7" s="779"/>
      <c r="FG7" s="779"/>
      <c r="FH7" s="779"/>
      <c r="FI7" s="779"/>
      <c r="FJ7" s="779"/>
      <c r="FK7" s="779"/>
    </row>
    <row r="8" spans="1:167" s="138" customFormat="1" ht="10.5" customHeight="1">
      <c r="BP8" s="141" t="s">
        <v>243</v>
      </c>
      <c r="BQ8" s="771"/>
      <c r="BR8" s="771"/>
      <c r="BS8" s="771"/>
      <c r="BT8" s="771"/>
      <c r="BU8" s="771"/>
      <c r="BV8" s="769" t="s">
        <v>243</v>
      </c>
      <c r="BW8" s="769"/>
      <c r="BX8" s="771"/>
      <c r="BY8" s="771"/>
      <c r="BZ8" s="771"/>
      <c r="CA8" s="771"/>
      <c r="CB8" s="771"/>
      <c r="CC8" s="771"/>
      <c r="CD8" s="771"/>
      <c r="CE8" s="771"/>
      <c r="CF8" s="771"/>
      <c r="CG8" s="771"/>
      <c r="CH8" s="771"/>
      <c r="CI8" s="771"/>
      <c r="CJ8" s="771"/>
      <c r="CK8" s="771"/>
      <c r="CL8" s="771"/>
      <c r="CM8" s="771"/>
      <c r="CN8" s="771"/>
      <c r="CO8" s="771"/>
      <c r="CP8" s="771"/>
      <c r="CQ8" s="771"/>
      <c r="CR8" s="771"/>
      <c r="CS8" s="771"/>
      <c r="CT8" s="771"/>
      <c r="CU8" s="770">
        <v>20</v>
      </c>
      <c r="CV8" s="770"/>
      <c r="CW8" s="770"/>
      <c r="CX8" s="770"/>
      <c r="CY8" s="772"/>
      <c r="CZ8" s="772"/>
      <c r="DA8" s="772"/>
      <c r="DB8" s="769" t="s">
        <v>244</v>
      </c>
      <c r="DC8" s="769"/>
      <c r="DD8" s="769"/>
      <c r="FK8" s="141"/>
    </row>
    <row r="9" spans="1:167" s="142" customFormat="1" ht="15" customHeight="1">
      <c r="B9" s="872" t="s">
        <v>245</v>
      </c>
      <c r="C9" s="872"/>
      <c r="D9" s="872"/>
      <c r="E9" s="872"/>
      <c r="F9" s="872"/>
      <c r="G9" s="872"/>
      <c r="H9" s="872"/>
      <c r="I9" s="872"/>
      <c r="J9" s="872"/>
      <c r="K9" s="872"/>
      <c r="L9" s="872"/>
      <c r="M9" s="872"/>
      <c r="N9" s="872"/>
      <c r="O9" s="872"/>
      <c r="P9" s="872"/>
      <c r="Q9" s="872"/>
      <c r="R9" s="872"/>
      <c r="S9" s="872"/>
      <c r="T9" s="872"/>
      <c r="U9" s="872"/>
      <c r="V9" s="872"/>
      <c r="W9" s="872"/>
      <c r="X9" s="872"/>
      <c r="Y9" s="872"/>
      <c r="Z9" s="872"/>
      <c r="AA9" s="872"/>
      <c r="AB9" s="872"/>
      <c r="AC9" s="872"/>
      <c r="AD9" s="872"/>
      <c r="AE9" s="872"/>
      <c r="AF9" s="872"/>
      <c r="AG9" s="872"/>
      <c r="AH9" s="872"/>
      <c r="AI9" s="872"/>
      <c r="AJ9" s="872"/>
      <c r="AK9" s="872"/>
      <c r="AL9" s="872"/>
      <c r="AM9" s="872"/>
      <c r="AN9" s="872"/>
      <c r="AO9" s="872"/>
      <c r="AP9" s="872"/>
      <c r="AQ9" s="872"/>
      <c r="AR9" s="872"/>
      <c r="AS9" s="872"/>
      <c r="AT9" s="872"/>
      <c r="AU9" s="872"/>
      <c r="AV9" s="872"/>
      <c r="AW9" s="872"/>
      <c r="AX9" s="872"/>
      <c r="AY9" s="872"/>
      <c r="AZ9" s="872"/>
      <c r="BA9" s="872"/>
      <c r="BB9" s="872"/>
      <c r="BC9" s="872"/>
      <c r="BD9" s="872"/>
      <c r="BE9" s="872"/>
      <c r="BF9" s="872"/>
      <c r="BG9" s="872"/>
      <c r="BH9" s="872"/>
      <c r="BI9" s="872"/>
      <c r="BJ9" s="872"/>
      <c r="BK9" s="872"/>
      <c r="BL9" s="872"/>
      <c r="BM9" s="872"/>
      <c r="BN9" s="872"/>
      <c r="BO9" s="872"/>
      <c r="BP9" s="872"/>
      <c r="BQ9" s="872"/>
      <c r="BR9" s="872"/>
      <c r="BS9" s="872"/>
      <c r="BT9" s="872"/>
      <c r="BU9" s="872"/>
      <c r="BV9" s="872"/>
      <c r="BW9" s="872"/>
      <c r="BX9" s="872"/>
      <c r="BY9" s="872"/>
      <c r="BZ9" s="872"/>
      <c r="CA9" s="872"/>
      <c r="CB9" s="872"/>
      <c r="CC9" s="872"/>
      <c r="CD9" s="872"/>
      <c r="CE9" s="872"/>
      <c r="CF9" s="872"/>
      <c r="CG9" s="872"/>
      <c r="CH9" s="872"/>
      <c r="CI9" s="872"/>
      <c r="CJ9" s="872"/>
      <c r="CK9" s="872"/>
      <c r="CL9" s="872"/>
      <c r="CM9" s="872"/>
      <c r="CN9" s="872"/>
      <c r="CO9" s="872"/>
      <c r="CP9" s="872"/>
      <c r="CQ9" s="872"/>
      <c r="CR9" s="872"/>
      <c r="CS9" s="872"/>
      <c r="CT9" s="872"/>
      <c r="CU9" s="872"/>
      <c r="CV9" s="872"/>
      <c r="CW9" s="872"/>
      <c r="CX9" s="872"/>
      <c r="CY9" s="872"/>
      <c r="CZ9" s="872"/>
      <c r="DA9" s="872"/>
      <c r="DB9" s="872"/>
      <c r="DC9" s="872"/>
      <c r="DD9" s="872"/>
      <c r="DE9" s="872"/>
      <c r="DF9" s="872"/>
      <c r="DG9" s="872"/>
      <c r="DH9" s="872"/>
      <c r="DI9" s="872"/>
      <c r="DJ9" s="872"/>
      <c r="DK9" s="872"/>
      <c r="DL9" s="872"/>
      <c r="DM9" s="872"/>
      <c r="DN9" s="872"/>
      <c r="DO9" s="872"/>
      <c r="DP9" s="872"/>
      <c r="DQ9" s="872"/>
      <c r="DR9" s="872"/>
      <c r="DS9" s="872"/>
      <c r="DT9" s="872"/>
      <c r="DU9" s="872"/>
      <c r="DV9" s="872"/>
      <c r="DW9" s="872"/>
      <c r="DX9" s="872"/>
      <c r="DY9" s="872"/>
      <c r="DZ9" s="872"/>
      <c r="EA9" s="872"/>
      <c r="EB9" s="872"/>
      <c r="EC9" s="872"/>
      <c r="ED9" s="872"/>
      <c r="EE9" s="872"/>
      <c r="EF9" s="872"/>
      <c r="EG9" s="872"/>
      <c r="EH9" s="872"/>
      <c r="EI9" s="872"/>
      <c r="EJ9" s="872"/>
      <c r="EK9" s="872"/>
      <c r="EL9" s="872"/>
      <c r="EM9" s="872"/>
      <c r="EN9" s="872"/>
      <c r="EO9" s="872"/>
      <c r="EP9" s="872"/>
      <c r="EQ9" s="872"/>
      <c r="ER9" s="872"/>
      <c r="ES9" s="872"/>
      <c r="ET9" s="872"/>
      <c r="EU9" s="872"/>
      <c r="EV9" s="872"/>
      <c r="EW9" s="872"/>
      <c r="EX9" s="872"/>
    </row>
    <row r="10" spans="1:167" s="138" customFormat="1" ht="12" customHeight="1" thickBot="1">
      <c r="A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I10" s="144" t="s">
        <v>246</v>
      </c>
      <c r="EJ10" s="873"/>
      <c r="EK10" s="873"/>
      <c r="EL10" s="873"/>
      <c r="EM10" s="873"/>
      <c r="EN10" s="145" t="s">
        <v>247</v>
      </c>
      <c r="EO10" s="145"/>
      <c r="EP10" s="145"/>
      <c r="EQ10" s="145"/>
      <c r="EZ10" s="874" t="s">
        <v>248</v>
      </c>
      <c r="FA10" s="875"/>
      <c r="FB10" s="875"/>
      <c r="FC10" s="875"/>
      <c r="FD10" s="875"/>
      <c r="FE10" s="875"/>
      <c r="FF10" s="875"/>
      <c r="FG10" s="875"/>
      <c r="FH10" s="875"/>
      <c r="FI10" s="875"/>
      <c r="FJ10" s="875"/>
      <c r="FK10" s="876"/>
    </row>
    <row r="11" spans="1:167" s="138" customFormat="1" ht="12" customHeight="1">
      <c r="EB11" s="145"/>
      <c r="EC11" s="145"/>
      <c r="ED11" s="145"/>
      <c r="EE11" s="145"/>
      <c r="EF11" s="146"/>
      <c r="EG11" s="146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8"/>
      <c r="ES11" s="148"/>
      <c r="ET11" s="148"/>
      <c r="EU11" s="148"/>
      <c r="EW11" s="147"/>
      <c r="EX11" s="148" t="s">
        <v>249</v>
      </c>
      <c r="EZ11" s="877" t="s">
        <v>250</v>
      </c>
      <c r="FA11" s="878"/>
      <c r="FB11" s="878"/>
      <c r="FC11" s="878"/>
      <c r="FD11" s="878"/>
      <c r="FE11" s="878"/>
      <c r="FF11" s="878"/>
      <c r="FG11" s="878"/>
      <c r="FH11" s="878"/>
      <c r="FI11" s="878"/>
      <c r="FJ11" s="878"/>
      <c r="FK11" s="879"/>
    </row>
    <row r="12" spans="1:167" s="138" customFormat="1" ht="10.5" customHeight="1">
      <c r="AQ12" s="141" t="s">
        <v>251</v>
      </c>
      <c r="AR12" s="771"/>
      <c r="AS12" s="771"/>
      <c r="AT12" s="771"/>
      <c r="AU12" s="771"/>
      <c r="AV12" s="771"/>
      <c r="AW12" s="769" t="s">
        <v>243</v>
      </c>
      <c r="AX12" s="769"/>
      <c r="AY12" s="771"/>
      <c r="AZ12" s="771"/>
      <c r="BA12" s="771"/>
      <c r="BB12" s="771"/>
      <c r="BC12" s="771"/>
      <c r="BD12" s="771"/>
      <c r="BE12" s="771"/>
      <c r="BF12" s="771"/>
      <c r="BG12" s="771"/>
      <c r="BH12" s="771"/>
      <c r="BI12" s="771"/>
      <c r="BJ12" s="771"/>
      <c r="BK12" s="771"/>
      <c r="BL12" s="771"/>
      <c r="BM12" s="771"/>
      <c r="BN12" s="771"/>
      <c r="BO12" s="771"/>
      <c r="BP12" s="771"/>
      <c r="BQ12" s="771"/>
      <c r="BR12" s="771"/>
      <c r="BS12" s="771"/>
      <c r="BT12" s="771"/>
      <c r="BU12" s="771"/>
      <c r="BV12" s="770">
        <v>20</v>
      </c>
      <c r="BW12" s="770"/>
      <c r="BX12" s="770"/>
      <c r="BY12" s="770"/>
      <c r="BZ12" s="772"/>
      <c r="CA12" s="772"/>
      <c r="CB12" s="772"/>
      <c r="CC12" s="769" t="s">
        <v>244</v>
      </c>
      <c r="CD12" s="769"/>
      <c r="CE12" s="769"/>
      <c r="ER12" s="141"/>
      <c r="ES12" s="141"/>
      <c r="ET12" s="141"/>
      <c r="EU12" s="141"/>
      <c r="EX12" s="141" t="s">
        <v>252</v>
      </c>
      <c r="EZ12" s="858"/>
      <c r="FA12" s="859"/>
      <c r="FB12" s="859"/>
      <c r="FC12" s="859"/>
      <c r="FD12" s="859"/>
      <c r="FE12" s="859"/>
      <c r="FF12" s="859"/>
      <c r="FG12" s="859"/>
      <c r="FH12" s="859"/>
      <c r="FI12" s="859"/>
      <c r="FJ12" s="859"/>
      <c r="FK12" s="860"/>
    </row>
    <row r="13" spans="1:167" s="138" customFormat="1" ht="10.5" customHeight="1">
      <c r="A13" s="138" t="s">
        <v>253</v>
      </c>
      <c r="AO13" s="861"/>
      <c r="AP13" s="861"/>
      <c r="AQ13" s="861"/>
      <c r="AR13" s="861"/>
      <c r="AS13" s="861"/>
      <c r="AT13" s="861"/>
      <c r="AU13" s="861"/>
      <c r="AV13" s="861"/>
      <c r="AW13" s="861"/>
      <c r="AX13" s="861"/>
      <c r="AY13" s="861"/>
      <c r="AZ13" s="861"/>
      <c r="BA13" s="861"/>
      <c r="BB13" s="861"/>
      <c r="BC13" s="861"/>
      <c r="BD13" s="861"/>
      <c r="BE13" s="861"/>
      <c r="BF13" s="861"/>
      <c r="BG13" s="861"/>
      <c r="BH13" s="861"/>
      <c r="BI13" s="861"/>
      <c r="BJ13" s="861"/>
      <c r="BK13" s="861"/>
      <c r="BL13" s="861"/>
      <c r="BM13" s="861"/>
      <c r="BN13" s="861"/>
      <c r="BO13" s="861"/>
      <c r="BP13" s="861"/>
      <c r="BQ13" s="861"/>
      <c r="BR13" s="861"/>
      <c r="BS13" s="861"/>
      <c r="BT13" s="861"/>
      <c r="BU13" s="861"/>
      <c r="BV13" s="861"/>
      <c r="BW13" s="861"/>
      <c r="BX13" s="861"/>
      <c r="BY13" s="861"/>
      <c r="BZ13" s="861"/>
      <c r="CA13" s="861"/>
      <c r="CB13" s="861"/>
      <c r="CC13" s="861"/>
      <c r="CD13" s="861"/>
      <c r="CE13" s="861"/>
      <c r="CF13" s="861"/>
      <c r="CG13" s="861"/>
      <c r="CH13" s="861"/>
      <c r="CI13" s="861"/>
      <c r="CJ13" s="861"/>
      <c r="CK13" s="861"/>
      <c r="CL13" s="861"/>
      <c r="CM13" s="861"/>
      <c r="CN13" s="861"/>
      <c r="CO13" s="861"/>
      <c r="CP13" s="861"/>
      <c r="CQ13" s="861"/>
      <c r="CR13" s="861"/>
      <c r="CS13" s="861"/>
      <c r="CT13" s="861"/>
      <c r="CU13" s="861"/>
      <c r="CV13" s="861"/>
      <c r="CW13" s="861"/>
      <c r="CX13" s="861"/>
      <c r="CY13" s="861"/>
      <c r="CZ13" s="861"/>
      <c r="DA13" s="861"/>
      <c r="DB13" s="861"/>
      <c r="DC13" s="861"/>
      <c r="DD13" s="861"/>
      <c r="DE13" s="861"/>
      <c r="DF13" s="861"/>
      <c r="DG13" s="861"/>
      <c r="DH13" s="861"/>
      <c r="DI13" s="861"/>
      <c r="DJ13" s="861"/>
      <c r="DK13" s="861"/>
      <c r="DL13" s="861"/>
      <c r="DM13" s="861"/>
      <c r="DN13" s="861"/>
      <c r="DO13" s="861"/>
      <c r="DP13" s="861"/>
      <c r="DQ13" s="861"/>
      <c r="DR13" s="861"/>
      <c r="DS13" s="861"/>
      <c r="DT13" s="861"/>
      <c r="DU13" s="861"/>
      <c r="DV13" s="861"/>
      <c r="DW13" s="861"/>
      <c r="DX13" s="861"/>
      <c r="DY13" s="861"/>
      <c r="DZ13" s="861"/>
      <c r="EA13" s="861"/>
      <c r="EB13" s="861"/>
      <c r="EC13" s="861"/>
      <c r="ED13" s="861"/>
      <c r="EE13" s="861"/>
      <c r="EF13" s="861"/>
      <c r="EG13" s="861"/>
      <c r="EH13" s="861"/>
      <c r="EI13" s="861"/>
      <c r="EJ13" s="861"/>
      <c r="EK13" s="861"/>
      <c r="EL13" s="861"/>
      <c r="ER13" s="141"/>
      <c r="ES13" s="141"/>
      <c r="ET13" s="141"/>
      <c r="EU13" s="141"/>
      <c r="EX13" s="141"/>
      <c r="EZ13" s="850"/>
      <c r="FA13" s="851"/>
      <c r="FB13" s="851"/>
      <c r="FC13" s="851"/>
      <c r="FD13" s="851"/>
      <c r="FE13" s="851"/>
      <c r="FF13" s="851"/>
      <c r="FG13" s="851"/>
      <c r="FH13" s="851"/>
      <c r="FI13" s="851"/>
      <c r="FJ13" s="851"/>
      <c r="FK13" s="852"/>
    </row>
    <row r="14" spans="1:167" s="138" customFormat="1" ht="10.5" customHeight="1">
      <c r="A14" s="138" t="s">
        <v>254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O14" s="862"/>
      <c r="AP14" s="862"/>
      <c r="AQ14" s="862"/>
      <c r="AR14" s="862"/>
      <c r="AS14" s="862"/>
      <c r="AT14" s="862"/>
      <c r="AU14" s="862"/>
      <c r="AV14" s="862"/>
      <c r="AW14" s="862"/>
      <c r="AX14" s="862"/>
      <c r="AY14" s="862"/>
      <c r="AZ14" s="862"/>
      <c r="BA14" s="862"/>
      <c r="BB14" s="862"/>
      <c r="BC14" s="862"/>
      <c r="BD14" s="862"/>
      <c r="BE14" s="862"/>
      <c r="BF14" s="862"/>
      <c r="BG14" s="862"/>
      <c r="BH14" s="862"/>
      <c r="BI14" s="862"/>
      <c r="BJ14" s="862"/>
      <c r="BK14" s="862"/>
      <c r="BL14" s="862"/>
      <c r="BM14" s="862"/>
      <c r="BN14" s="862"/>
      <c r="BO14" s="862"/>
      <c r="BP14" s="862"/>
      <c r="BQ14" s="862"/>
      <c r="BR14" s="862"/>
      <c r="BS14" s="862"/>
      <c r="BT14" s="862"/>
      <c r="BU14" s="862"/>
      <c r="BV14" s="862"/>
      <c r="BW14" s="862"/>
      <c r="BX14" s="862"/>
      <c r="BY14" s="862"/>
      <c r="BZ14" s="862"/>
      <c r="CA14" s="862"/>
      <c r="CB14" s="862"/>
      <c r="CC14" s="862"/>
      <c r="CD14" s="862"/>
      <c r="CE14" s="862"/>
      <c r="CF14" s="862"/>
      <c r="CG14" s="862"/>
      <c r="CH14" s="862"/>
      <c r="CI14" s="862"/>
      <c r="CJ14" s="862"/>
      <c r="CK14" s="862"/>
      <c r="CL14" s="862"/>
      <c r="CM14" s="862"/>
      <c r="CN14" s="862"/>
      <c r="CO14" s="862"/>
      <c r="CP14" s="862"/>
      <c r="CQ14" s="862"/>
      <c r="CR14" s="862"/>
      <c r="CS14" s="862"/>
      <c r="CT14" s="862"/>
      <c r="CU14" s="862"/>
      <c r="CV14" s="862"/>
      <c r="CW14" s="862"/>
      <c r="CX14" s="862"/>
      <c r="CY14" s="862"/>
      <c r="CZ14" s="862"/>
      <c r="DA14" s="862"/>
      <c r="DB14" s="862"/>
      <c r="DC14" s="862"/>
      <c r="DD14" s="862"/>
      <c r="DE14" s="862"/>
      <c r="DF14" s="862"/>
      <c r="DG14" s="862"/>
      <c r="DH14" s="862"/>
      <c r="DI14" s="862"/>
      <c r="DJ14" s="862"/>
      <c r="DK14" s="862"/>
      <c r="DL14" s="862"/>
      <c r="DM14" s="862"/>
      <c r="DN14" s="862"/>
      <c r="DO14" s="862"/>
      <c r="DP14" s="862"/>
      <c r="DQ14" s="862"/>
      <c r="DR14" s="862"/>
      <c r="DS14" s="862"/>
      <c r="DT14" s="862"/>
      <c r="DU14" s="862"/>
      <c r="DV14" s="862"/>
      <c r="DW14" s="862"/>
      <c r="DX14" s="862"/>
      <c r="DY14" s="862"/>
      <c r="DZ14" s="862"/>
      <c r="EA14" s="862"/>
      <c r="EB14" s="862"/>
      <c r="EC14" s="862"/>
      <c r="ED14" s="862"/>
      <c r="EE14" s="862"/>
      <c r="EF14" s="862"/>
      <c r="EG14" s="862"/>
      <c r="EH14" s="862"/>
      <c r="EI14" s="862"/>
      <c r="EJ14" s="862"/>
      <c r="EK14" s="862"/>
      <c r="EL14" s="862"/>
      <c r="ER14" s="141"/>
      <c r="ES14" s="141"/>
      <c r="ET14" s="141"/>
      <c r="EU14" s="141"/>
      <c r="EX14" s="141" t="s">
        <v>7</v>
      </c>
      <c r="EZ14" s="856"/>
      <c r="FA14" s="771"/>
      <c r="FB14" s="771"/>
      <c r="FC14" s="771"/>
      <c r="FD14" s="771"/>
      <c r="FE14" s="771"/>
      <c r="FF14" s="771"/>
      <c r="FG14" s="771"/>
      <c r="FH14" s="771"/>
      <c r="FI14" s="771"/>
      <c r="FJ14" s="771"/>
      <c r="FK14" s="857"/>
    </row>
    <row r="15" spans="1:167" s="138" customFormat="1" ht="3" customHeight="1" thickBot="1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49"/>
      <c r="CL15" s="149"/>
      <c r="CM15" s="149"/>
      <c r="CN15" s="149"/>
      <c r="CO15" s="149"/>
      <c r="CP15" s="149"/>
      <c r="CQ15" s="149"/>
      <c r="CR15" s="149"/>
      <c r="CS15" s="149"/>
      <c r="CT15" s="149"/>
      <c r="CU15" s="149"/>
      <c r="CV15" s="149"/>
      <c r="CW15" s="149"/>
      <c r="CX15" s="149"/>
      <c r="CY15" s="149"/>
      <c r="CZ15" s="149"/>
      <c r="DA15" s="149"/>
      <c r="DB15" s="149"/>
      <c r="DC15" s="149"/>
      <c r="DD15" s="149"/>
      <c r="DE15" s="149"/>
      <c r="DF15" s="149"/>
      <c r="DG15" s="149"/>
      <c r="DH15" s="149"/>
      <c r="DI15" s="149"/>
      <c r="DJ15" s="149"/>
      <c r="DK15" s="149"/>
      <c r="DL15" s="149"/>
      <c r="DM15" s="149"/>
      <c r="DN15" s="149"/>
      <c r="DO15" s="149"/>
      <c r="DP15" s="149"/>
      <c r="DQ15" s="149"/>
      <c r="DR15" s="149"/>
      <c r="DS15" s="149"/>
      <c r="DT15" s="149"/>
      <c r="DU15" s="149"/>
      <c r="DV15" s="149"/>
      <c r="DW15" s="149"/>
      <c r="DX15" s="149"/>
      <c r="DY15" s="149"/>
      <c r="DZ15" s="149"/>
      <c r="EA15" s="149"/>
      <c r="EB15" s="149"/>
      <c r="EC15" s="149"/>
      <c r="ED15" s="149"/>
      <c r="EE15" s="149"/>
      <c r="EF15" s="149"/>
      <c r="EG15" s="149"/>
      <c r="EH15" s="149"/>
      <c r="EI15" s="149"/>
      <c r="ER15" s="141"/>
      <c r="ES15" s="141"/>
      <c r="ET15" s="141"/>
      <c r="EU15" s="141"/>
      <c r="EX15" s="141"/>
      <c r="EZ15" s="850"/>
      <c r="FA15" s="851"/>
      <c r="FB15" s="851"/>
      <c r="FC15" s="851"/>
      <c r="FD15" s="851"/>
      <c r="FE15" s="851"/>
      <c r="FF15" s="851"/>
      <c r="FG15" s="851"/>
      <c r="FH15" s="851"/>
      <c r="FI15" s="851"/>
      <c r="FJ15" s="851"/>
      <c r="FK15" s="852"/>
    </row>
    <row r="16" spans="1:167" s="138" customFormat="1" ht="10.5" customHeight="1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N16" s="149"/>
      <c r="AO16" s="150" t="s">
        <v>255</v>
      </c>
      <c r="AP16" s="149"/>
      <c r="AQ16" s="149"/>
      <c r="AR16" s="149"/>
      <c r="AY16" s="866"/>
      <c r="AZ16" s="867"/>
      <c r="BA16" s="867"/>
      <c r="BB16" s="867"/>
      <c r="BC16" s="867"/>
      <c r="BD16" s="867"/>
      <c r="BE16" s="867"/>
      <c r="BF16" s="867"/>
      <c r="BG16" s="867"/>
      <c r="BH16" s="867"/>
      <c r="BI16" s="867"/>
      <c r="BJ16" s="867"/>
      <c r="BK16" s="867"/>
      <c r="BL16" s="867"/>
      <c r="BM16" s="867"/>
      <c r="BN16" s="867"/>
      <c r="BO16" s="867"/>
      <c r="BP16" s="867"/>
      <c r="BQ16" s="867"/>
      <c r="BR16" s="867"/>
      <c r="BS16" s="867"/>
      <c r="BT16" s="867"/>
      <c r="BU16" s="867"/>
      <c r="BV16" s="867"/>
      <c r="BW16" s="867"/>
      <c r="BX16" s="867"/>
      <c r="BY16" s="867"/>
      <c r="BZ16" s="868"/>
      <c r="DK16" s="149"/>
      <c r="DL16" s="149"/>
      <c r="DM16" s="149"/>
      <c r="DN16" s="149"/>
      <c r="DO16" s="149"/>
      <c r="DP16" s="149"/>
      <c r="DQ16" s="149"/>
      <c r="DR16" s="149"/>
      <c r="DS16" s="149"/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49"/>
      <c r="EF16" s="149"/>
      <c r="EG16" s="149"/>
      <c r="EH16" s="149"/>
      <c r="EI16" s="149"/>
      <c r="ER16" s="141"/>
      <c r="ES16" s="141"/>
      <c r="ET16" s="141"/>
      <c r="EU16" s="141"/>
      <c r="EX16" s="141" t="s">
        <v>256</v>
      </c>
      <c r="EZ16" s="863"/>
      <c r="FA16" s="864"/>
      <c r="FB16" s="864"/>
      <c r="FC16" s="864"/>
      <c r="FD16" s="864"/>
      <c r="FE16" s="864"/>
      <c r="FF16" s="864"/>
      <c r="FG16" s="864"/>
      <c r="FH16" s="864"/>
      <c r="FI16" s="864"/>
      <c r="FJ16" s="864"/>
      <c r="FK16" s="865"/>
    </row>
    <row r="17" spans="1:167" s="138" customFormat="1" ht="3" customHeight="1" thickBot="1">
      <c r="A17" s="149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Y17" s="869"/>
      <c r="AZ17" s="870"/>
      <c r="BA17" s="870"/>
      <c r="BB17" s="870"/>
      <c r="BC17" s="870"/>
      <c r="BD17" s="870"/>
      <c r="BE17" s="870"/>
      <c r="BF17" s="870"/>
      <c r="BG17" s="870"/>
      <c r="BH17" s="870"/>
      <c r="BI17" s="870"/>
      <c r="BJ17" s="870"/>
      <c r="BK17" s="870"/>
      <c r="BL17" s="870"/>
      <c r="BM17" s="870"/>
      <c r="BN17" s="870"/>
      <c r="BO17" s="870"/>
      <c r="BP17" s="870"/>
      <c r="BQ17" s="870"/>
      <c r="BR17" s="870"/>
      <c r="BS17" s="870"/>
      <c r="BT17" s="870"/>
      <c r="BU17" s="870"/>
      <c r="BV17" s="870"/>
      <c r="BW17" s="870"/>
      <c r="BX17" s="870"/>
      <c r="BY17" s="870"/>
      <c r="BZ17" s="871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R17" s="141"/>
      <c r="ES17" s="141"/>
      <c r="ET17" s="141"/>
      <c r="EU17" s="141"/>
      <c r="EX17" s="141"/>
      <c r="EZ17" s="856"/>
      <c r="FA17" s="771"/>
      <c r="FB17" s="771"/>
      <c r="FC17" s="771"/>
      <c r="FD17" s="771"/>
      <c r="FE17" s="771"/>
      <c r="FF17" s="771"/>
      <c r="FG17" s="771"/>
      <c r="FH17" s="771"/>
      <c r="FI17" s="771"/>
      <c r="FJ17" s="771"/>
      <c r="FK17" s="857"/>
    </row>
    <row r="18" spans="1:167" s="138" customFormat="1" ht="10.5" customHeight="1">
      <c r="A18" s="138" t="s">
        <v>257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O18" s="849"/>
      <c r="AP18" s="849"/>
      <c r="AQ18" s="849"/>
      <c r="AR18" s="849"/>
      <c r="AS18" s="849"/>
      <c r="AT18" s="849"/>
      <c r="AU18" s="849"/>
      <c r="AV18" s="849"/>
      <c r="AW18" s="849"/>
      <c r="AX18" s="849"/>
      <c r="AY18" s="849"/>
      <c r="AZ18" s="849"/>
      <c r="BA18" s="849"/>
      <c r="BB18" s="849"/>
      <c r="BC18" s="849"/>
      <c r="BD18" s="849"/>
      <c r="BE18" s="849"/>
      <c r="BF18" s="849"/>
      <c r="BG18" s="849"/>
      <c r="BH18" s="849"/>
      <c r="BI18" s="849"/>
      <c r="BJ18" s="849"/>
      <c r="BK18" s="849"/>
      <c r="BL18" s="849"/>
      <c r="BM18" s="849"/>
      <c r="BN18" s="849"/>
      <c r="BO18" s="849"/>
      <c r="BP18" s="849"/>
      <c r="BQ18" s="849"/>
      <c r="BR18" s="849"/>
      <c r="BS18" s="849"/>
      <c r="BT18" s="849"/>
      <c r="BU18" s="849"/>
      <c r="BV18" s="849"/>
      <c r="BW18" s="849"/>
      <c r="BX18" s="849"/>
      <c r="BY18" s="849"/>
      <c r="BZ18" s="849"/>
      <c r="CA18" s="849"/>
      <c r="CB18" s="849"/>
      <c r="CC18" s="849"/>
      <c r="CD18" s="849"/>
      <c r="CE18" s="849"/>
      <c r="CF18" s="849"/>
      <c r="CG18" s="849"/>
      <c r="CH18" s="849"/>
      <c r="CI18" s="849"/>
      <c r="CJ18" s="849"/>
      <c r="CK18" s="849"/>
      <c r="CL18" s="849"/>
      <c r="CM18" s="849"/>
      <c r="CN18" s="849"/>
      <c r="CO18" s="849"/>
      <c r="CP18" s="849"/>
      <c r="CQ18" s="849"/>
      <c r="CR18" s="849"/>
      <c r="CS18" s="849"/>
      <c r="CT18" s="849"/>
      <c r="CU18" s="849"/>
      <c r="CV18" s="849"/>
      <c r="CW18" s="849"/>
      <c r="CX18" s="849"/>
      <c r="CY18" s="849"/>
      <c r="CZ18" s="849"/>
      <c r="DA18" s="849"/>
      <c r="DB18" s="849"/>
      <c r="DC18" s="849"/>
      <c r="DD18" s="849"/>
      <c r="DE18" s="849"/>
      <c r="DF18" s="849"/>
      <c r="DG18" s="849"/>
      <c r="DH18" s="849"/>
      <c r="DI18" s="849"/>
      <c r="DJ18" s="849"/>
      <c r="DK18" s="849"/>
      <c r="DL18" s="849"/>
      <c r="DM18" s="849"/>
      <c r="DN18" s="849"/>
      <c r="DO18" s="849"/>
      <c r="DP18" s="849"/>
      <c r="DQ18" s="849"/>
      <c r="DR18" s="849"/>
      <c r="DS18" s="849"/>
      <c r="DT18" s="849"/>
      <c r="DU18" s="849"/>
      <c r="DV18" s="849"/>
      <c r="DW18" s="849"/>
      <c r="DX18" s="849"/>
      <c r="DY18" s="849"/>
      <c r="DZ18" s="849"/>
      <c r="EA18" s="849"/>
      <c r="EB18" s="849"/>
      <c r="EC18" s="849"/>
      <c r="ED18" s="849"/>
      <c r="EE18" s="849"/>
      <c r="EF18" s="849"/>
      <c r="EG18" s="849"/>
      <c r="EH18" s="849"/>
      <c r="EI18" s="849"/>
      <c r="EJ18" s="849"/>
      <c r="EK18" s="849"/>
      <c r="EL18" s="849"/>
      <c r="ER18" s="141"/>
      <c r="ES18" s="141"/>
      <c r="ET18" s="141"/>
      <c r="EU18" s="141"/>
      <c r="EX18" s="148" t="s">
        <v>258</v>
      </c>
      <c r="EZ18" s="858"/>
      <c r="FA18" s="859"/>
      <c r="FB18" s="859"/>
      <c r="FC18" s="859"/>
      <c r="FD18" s="859"/>
      <c r="FE18" s="859"/>
      <c r="FF18" s="859"/>
      <c r="FG18" s="859"/>
      <c r="FH18" s="859"/>
      <c r="FI18" s="859"/>
      <c r="FJ18" s="859"/>
      <c r="FK18" s="860"/>
    </row>
    <row r="19" spans="1:167" s="138" customFormat="1" ht="10.5" customHeight="1">
      <c r="A19" s="138" t="s">
        <v>8</v>
      </c>
      <c r="AO19" s="848"/>
      <c r="AP19" s="848"/>
      <c r="AQ19" s="848"/>
      <c r="AR19" s="848"/>
      <c r="AS19" s="848"/>
      <c r="AT19" s="848"/>
      <c r="AU19" s="848"/>
      <c r="AV19" s="848"/>
      <c r="AW19" s="848"/>
      <c r="AX19" s="848"/>
      <c r="AY19" s="848"/>
      <c r="AZ19" s="848"/>
      <c r="BA19" s="848"/>
      <c r="BB19" s="848"/>
      <c r="BC19" s="848"/>
      <c r="BD19" s="848"/>
      <c r="BE19" s="848"/>
      <c r="BF19" s="848"/>
      <c r="BG19" s="848"/>
      <c r="BH19" s="848"/>
      <c r="BI19" s="848"/>
      <c r="BJ19" s="848"/>
      <c r="BK19" s="848"/>
      <c r="BL19" s="848"/>
      <c r="BM19" s="848"/>
      <c r="BN19" s="848"/>
      <c r="BO19" s="848"/>
      <c r="BP19" s="848"/>
      <c r="BQ19" s="848"/>
      <c r="BR19" s="848"/>
      <c r="BS19" s="848"/>
      <c r="BT19" s="848"/>
      <c r="BU19" s="848"/>
      <c r="BV19" s="848"/>
      <c r="BW19" s="848"/>
      <c r="BX19" s="848"/>
      <c r="BY19" s="848"/>
      <c r="BZ19" s="848"/>
      <c r="CA19" s="848"/>
      <c r="CB19" s="848"/>
      <c r="CC19" s="848"/>
      <c r="CD19" s="848"/>
      <c r="CE19" s="848"/>
      <c r="CF19" s="848"/>
      <c r="CG19" s="848"/>
      <c r="CH19" s="848"/>
      <c r="CI19" s="848"/>
      <c r="CJ19" s="848"/>
      <c r="CK19" s="848"/>
      <c r="CL19" s="848"/>
      <c r="CM19" s="848"/>
      <c r="CN19" s="848"/>
      <c r="CO19" s="848"/>
      <c r="CP19" s="848"/>
      <c r="CQ19" s="848"/>
      <c r="CR19" s="848"/>
      <c r="CS19" s="848"/>
      <c r="CT19" s="848"/>
      <c r="CU19" s="848"/>
      <c r="CV19" s="848"/>
      <c r="CW19" s="848"/>
      <c r="CX19" s="848"/>
      <c r="CY19" s="848"/>
      <c r="CZ19" s="848"/>
      <c r="DA19" s="848"/>
      <c r="DB19" s="848"/>
      <c r="DC19" s="848"/>
      <c r="DD19" s="848"/>
      <c r="DE19" s="848"/>
      <c r="DF19" s="848"/>
      <c r="DG19" s="848"/>
      <c r="DH19" s="848"/>
      <c r="DI19" s="848"/>
      <c r="DJ19" s="848"/>
      <c r="DK19" s="848"/>
      <c r="DL19" s="848"/>
      <c r="DM19" s="848"/>
      <c r="DN19" s="848"/>
      <c r="DO19" s="848"/>
      <c r="DP19" s="848"/>
      <c r="DQ19" s="848"/>
      <c r="DR19" s="848"/>
      <c r="DS19" s="848"/>
      <c r="DT19" s="848"/>
      <c r="DU19" s="848"/>
      <c r="DV19" s="848"/>
      <c r="DW19" s="848"/>
      <c r="DX19" s="848"/>
      <c r="DY19" s="848"/>
      <c r="DZ19" s="848"/>
      <c r="EA19" s="848"/>
      <c r="EB19" s="848"/>
      <c r="EC19" s="848"/>
      <c r="ED19" s="848"/>
      <c r="EE19" s="848"/>
      <c r="EF19" s="848"/>
      <c r="EG19" s="848"/>
      <c r="EH19" s="848"/>
      <c r="EI19" s="848"/>
      <c r="EJ19" s="848"/>
      <c r="EK19" s="848"/>
      <c r="EL19" s="848"/>
      <c r="ER19" s="141"/>
      <c r="ES19" s="141"/>
      <c r="ET19" s="141"/>
      <c r="EU19" s="141"/>
      <c r="EX19" s="141"/>
      <c r="EZ19" s="850"/>
      <c r="FA19" s="851"/>
      <c r="FB19" s="851"/>
      <c r="FC19" s="851"/>
      <c r="FD19" s="851"/>
      <c r="FE19" s="851"/>
      <c r="FF19" s="851"/>
      <c r="FG19" s="851"/>
      <c r="FH19" s="851"/>
      <c r="FI19" s="851"/>
      <c r="FJ19" s="851"/>
      <c r="FK19" s="852"/>
    </row>
    <row r="20" spans="1:167" s="138" customFormat="1" ht="10.5" customHeight="1">
      <c r="A20" s="138" t="s">
        <v>9</v>
      </c>
      <c r="AO20" s="849"/>
      <c r="AP20" s="849"/>
      <c r="AQ20" s="849"/>
      <c r="AR20" s="849"/>
      <c r="AS20" s="849"/>
      <c r="AT20" s="849"/>
      <c r="AU20" s="849"/>
      <c r="AV20" s="849"/>
      <c r="AW20" s="849"/>
      <c r="AX20" s="849"/>
      <c r="AY20" s="849"/>
      <c r="AZ20" s="849"/>
      <c r="BA20" s="849"/>
      <c r="BB20" s="849"/>
      <c r="BC20" s="849"/>
      <c r="BD20" s="849"/>
      <c r="BE20" s="849"/>
      <c r="BF20" s="849"/>
      <c r="BG20" s="849"/>
      <c r="BH20" s="849"/>
      <c r="BI20" s="849"/>
      <c r="BJ20" s="849"/>
      <c r="BK20" s="849"/>
      <c r="BL20" s="849"/>
      <c r="BM20" s="849"/>
      <c r="BN20" s="849"/>
      <c r="BO20" s="849"/>
      <c r="BP20" s="849"/>
      <c r="BQ20" s="849"/>
      <c r="BR20" s="849"/>
      <c r="BS20" s="849"/>
      <c r="BT20" s="849"/>
      <c r="BU20" s="849"/>
      <c r="BV20" s="849"/>
      <c r="BW20" s="849"/>
      <c r="BX20" s="849"/>
      <c r="BY20" s="849"/>
      <c r="BZ20" s="849"/>
      <c r="CA20" s="849"/>
      <c r="CB20" s="849"/>
      <c r="CC20" s="849"/>
      <c r="CD20" s="849"/>
      <c r="CE20" s="849"/>
      <c r="CF20" s="849"/>
      <c r="CG20" s="849"/>
      <c r="CH20" s="849"/>
      <c r="CI20" s="849"/>
      <c r="CJ20" s="849"/>
      <c r="CK20" s="849"/>
      <c r="CL20" s="849"/>
      <c r="CM20" s="849"/>
      <c r="CN20" s="849"/>
      <c r="CO20" s="849"/>
      <c r="CP20" s="849"/>
      <c r="CQ20" s="849"/>
      <c r="CR20" s="849"/>
      <c r="CS20" s="849"/>
      <c r="CT20" s="849"/>
      <c r="CU20" s="849"/>
      <c r="CV20" s="849"/>
      <c r="CW20" s="849"/>
      <c r="CX20" s="849"/>
      <c r="CY20" s="849"/>
      <c r="CZ20" s="849"/>
      <c r="DA20" s="849"/>
      <c r="DB20" s="849"/>
      <c r="DC20" s="849"/>
      <c r="DD20" s="849"/>
      <c r="DE20" s="849"/>
      <c r="DF20" s="849"/>
      <c r="DG20" s="849"/>
      <c r="DH20" s="849"/>
      <c r="DI20" s="849"/>
      <c r="DJ20" s="849"/>
      <c r="DK20" s="849"/>
      <c r="DL20" s="849"/>
      <c r="DM20" s="849"/>
      <c r="DN20" s="849"/>
      <c r="DO20" s="849"/>
      <c r="DP20" s="849"/>
      <c r="DQ20" s="849"/>
      <c r="DR20" s="849"/>
      <c r="DS20" s="849"/>
      <c r="DT20" s="849"/>
      <c r="DU20" s="849"/>
      <c r="DV20" s="849"/>
      <c r="DW20" s="849"/>
      <c r="DX20" s="849"/>
      <c r="DY20" s="849"/>
      <c r="DZ20" s="849"/>
      <c r="EA20" s="849"/>
      <c r="EB20" s="849"/>
      <c r="EC20" s="849"/>
      <c r="ED20" s="849"/>
      <c r="EE20" s="849"/>
      <c r="EF20" s="849"/>
      <c r="EG20" s="849"/>
      <c r="EH20" s="849"/>
      <c r="EI20" s="849"/>
      <c r="EJ20" s="849"/>
      <c r="EK20" s="849"/>
      <c r="EL20" s="849"/>
      <c r="ER20" s="141"/>
      <c r="ES20" s="141"/>
      <c r="ET20" s="141"/>
      <c r="EU20" s="141"/>
      <c r="EX20" s="141" t="s">
        <v>10</v>
      </c>
      <c r="EZ20" s="853"/>
      <c r="FA20" s="854"/>
      <c r="FB20" s="854"/>
      <c r="FC20" s="854"/>
      <c r="FD20" s="854"/>
      <c r="FE20" s="854"/>
      <c r="FF20" s="854"/>
      <c r="FG20" s="854"/>
      <c r="FH20" s="854"/>
      <c r="FI20" s="854"/>
      <c r="FJ20" s="854"/>
      <c r="FK20" s="855"/>
    </row>
    <row r="21" spans="1:167" s="138" customFormat="1" ht="10.5" customHeight="1">
      <c r="A21" s="138" t="s">
        <v>8</v>
      </c>
      <c r="AO21" s="848"/>
      <c r="AP21" s="848"/>
      <c r="AQ21" s="848"/>
      <c r="AR21" s="848"/>
      <c r="AS21" s="848"/>
      <c r="AT21" s="848"/>
      <c r="AU21" s="848"/>
      <c r="AV21" s="848"/>
      <c r="AW21" s="848"/>
      <c r="AX21" s="848"/>
      <c r="AY21" s="848"/>
      <c r="AZ21" s="848"/>
      <c r="BA21" s="848"/>
      <c r="BB21" s="848"/>
      <c r="BC21" s="848"/>
      <c r="BD21" s="848"/>
      <c r="BE21" s="848"/>
      <c r="BF21" s="848"/>
      <c r="BG21" s="848"/>
      <c r="BH21" s="848"/>
      <c r="BI21" s="848"/>
      <c r="BJ21" s="848"/>
      <c r="BK21" s="848"/>
      <c r="BL21" s="848"/>
      <c r="BM21" s="848"/>
      <c r="BN21" s="848"/>
      <c r="BO21" s="848"/>
      <c r="BP21" s="848"/>
      <c r="BQ21" s="848"/>
      <c r="BR21" s="848"/>
      <c r="BS21" s="848"/>
      <c r="BT21" s="848"/>
      <c r="BU21" s="848"/>
      <c r="BV21" s="848"/>
      <c r="BW21" s="848"/>
      <c r="BX21" s="848"/>
      <c r="BY21" s="848"/>
      <c r="BZ21" s="848"/>
      <c r="CA21" s="848"/>
      <c r="CB21" s="848"/>
      <c r="CC21" s="848"/>
      <c r="CD21" s="848"/>
      <c r="CE21" s="848"/>
      <c r="CF21" s="848"/>
      <c r="CG21" s="848"/>
      <c r="CH21" s="848"/>
      <c r="CI21" s="848"/>
      <c r="CJ21" s="848"/>
      <c r="CK21" s="848"/>
      <c r="CL21" s="848"/>
      <c r="CM21" s="848"/>
      <c r="CN21" s="848"/>
      <c r="CO21" s="848"/>
      <c r="CP21" s="848"/>
      <c r="CQ21" s="848"/>
      <c r="CR21" s="848"/>
      <c r="CS21" s="848"/>
      <c r="CT21" s="848"/>
      <c r="CU21" s="848"/>
      <c r="CV21" s="848"/>
      <c r="CW21" s="848"/>
      <c r="CX21" s="848"/>
      <c r="CY21" s="848"/>
      <c r="CZ21" s="848"/>
      <c r="DA21" s="848"/>
      <c r="DB21" s="848"/>
      <c r="DC21" s="848"/>
      <c r="DD21" s="848"/>
      <c r="DE21" s="848"/>
      <c r="DF21" s="848"/>
      <c r="DG21" s="848"/>
      <c r="DH21" s="848"/>
      <c r="DI21" s="848"/>
      <c r="DJ21" s="848"/>
      <c r="DK21" s="848"/>
      <c r="DL21" s="848"/>
      <c r="DM21" s="848"/>
      <c r="DN21" s="848"/>
      <c r="DO21" s="848"/>
      <c r="DP21" s="848"/>
      <c r="DQ21" s="848"/>
      <c r="DR21" s="848"/>
      <c r="DS21" s="848"/>
      <c r="DT21" s="848"/>
      <c r="DU21" s="848"/>
      <c r="DV21" s="848"/>
      <c r="DW21" s="848"/>
      <c r="DX21" s="848"/>
      <c r="DY21" s="848"/>
      <c r="DZ21" s="848"/>
      <c r="EA21" s="848"/>
      <c r="EB21" s="848"/>
      <c r="EC21" s="848"/>
      <c r="ED21" s="848"/>
      <c r="EE21" s="848"/>
      <c r="EF21" s="848"/>
      <c r="EG21" s="848"/>
      <c r="EH21" s="848"/>
      <c r="EI21" s="848"/>
      <c r="EJ21" s="848"/>
      <c r="EK21" s="848"/>
      <c r="EL21" s="848"/>
      <c r="EN21" s="147"/>
      <c r="EO21" s="147"/>
      <c r="EP21" s="147"/>
      <c r="EQ21" s="147"/>
      <c r="ER21" s="148"/>
      <c r="ES21" s="148"/>
      <c r="ET21" s="148"/>
      <c r="EU21" s="148"/>
      <c r="EW21" s="147"/>
      <c r="EZ21" s="850"/>
      <c r="FA21" s="851"/>
      <c r="FB21" s="851"/>
      <c r="FC21" s="851"/>
      <c r="FD21" s="851"/>
      <c r="FE21" s="851"/>
      <c r="FF21" s="851"/>
      <c r="FG21" s="851"/>
      <c r="FH21" s="851"/>
      <c r="FI21" s="851"/>
      <c r="FJ21" s="851"/>
      <c r="FK21" s="852"/>
    </row>
    <row r="22" spans="1:167" s="138" customFormat="1" ht="10.5" customHeight="1">
      <c r="A22" s="138" t="s">
        <v>259</v>
      </c>
      <c r="AO22" s="849"/>
      <c r="AP22" s="849"/>
      <c r="AQ22" s="849"/>
      <c r="AR22" s="849"/>
      <c r="AS22" s="849"/>
      <c r="AT22" s="849"/>
      <c r="AU22" s="849"/>
      <c r="AV22" s="849"/>
      <c r="AW22" s="849"/>
      <c r="AX22" s="849"/>
      <c r="AY22" s="849"/>
      <c r="AZ22" s="849"/>
      <c r="BA22" s="849"/>
      <c r="BB22" s="849"/>
      <c r="BC22" s="849"/>
      <c r="BD22" s="849"/>
      <c r="BE22" s="849"/>
      <c r="BF22" s="849"/>
      <c r="BG22" s="849"/>
      <c r="BH22" s="849"/>
      <c r="BI22" s="849"/>
      <c r="BJ22" s="849"/>
      <c r="BK22" s="849"/>
      <c r="BL22" s="849"/>
      <c r="BM22" s="849"/>
      <c r="BN22" s="849"/>
      <c r="BO22" s="849"/>
      <c r="BP22" s="849"/>
      <c r="BQ22" s="849"/>
      <c r="BR22" s="849"/>
      <c r="BS22" s="849"/>
      <c r="BT22" s="849"/>
      <c r="BU22" s="849"/>
      <c r="BV22" s="849"/>
      <c r="BW22" s="849"/>
      <c r="BX22" s="849"/>
      <c r="BY22" s="849"/>
      <c r="BZ22" s="849"/>
      <c r="CA22" s="849"/>
      <c r="CB22" s="849"/>
      <c r="CC22" s="849"/>
      <c r="CD22" s="849"/>
      <c r="CE22" s="849"/>
      <c r="CF22" s="849"/>
      <c r="CG22" s="849"/>
      <c r="CH22" s="849"/>
      <c r="CI22" s="849"/>
      <c r="CJ22" s="849"/>
      <c r="CK22" s="849"/>
      <c r="CL22" s="849"/>
      <c r="CM22" s="849"/>
      <c r="CN22" s="849"/>
      <c r="CO22" s="849"/>
      <c r="CP22" s="849"/>
      <c r="CQ22" s="849"/>
      <c r="CR22" s="849"/>
      <c r="CS22" s="849"/>
      <c r="CT22" s="849"/>
      <c r="CU22" s="849"/>
      <c r="CV22" s="849"/>
      <c r="CW22" s="849"/>
      <c r="CX22" s="849"/>
      <c r="CY22" s="849"/>
      <c r="CZ22" s="849"/>
      <c r="DA22" s="849"/>
      <c r="DB22" s="849"/>
      <c r="DC22" s="849"/>
      <c r="DD22" s="849"/>
      <c r="DE22" s="849"/>
      <c r="DF22" s="849"/>
      <c r="DG22" s="849"/>
      <c r="DH22" s="849"/>
      <c r="DI22" s="849"/>
      <c r="DJ22" s="849"/>
      <c r="DK22" s="849"/>
      <c r="DL22" s="849"/>
      <c r="DM22" s="849"/>
      <c r="DN22" s="849"/>
      <c r="DO22" s="849"/>
      <c r="DP22" s="849"/>
      <c r="DQ22" s="849"/>
      <c r="DR22" s="849"/>
      <c r="DS22" s="849"/>
      <c r="DT22" s="849"/>
      <c r="DU22" s="849"/>
      <c r="DV22" s="849"/>
      <c r="DW22" s="849"/>
      <c r="DX22" s="849"/>
      <c r="DY22" s="849"/>
      <c r="DZ22" s="849"/>
      <c r="EA22" s="849"/>
      <c r="EB22" s="849"/>
      <c r="EC22" s="849"/>
      <c r="ED22" s="849"/>
      <c r="EE22" s="849"/>
      <c r="EF22" s="849"/>
      <c r="EG22" s="849"/>
      <c r="EH22" s="849"/>
      <c r="EI22" s="849"/>
      <c r="EJ22" s="849"/>
      <c r="EK22" s="849"/>
      <c r="EL22" s="849"/>
      <c r="EN22" s="147"/>
      <c r="EO22" s="147"/>
      <c r="EP22" s="147"/>
      <c r="EQ22" s="147"/>
      <c r="ER22" s="148"/>
      <c r="ES22" s="148"/>
      <c r="ET22" s="148"/>
      <c r="EU22" s="148"/>
      <c r="EW22" s="147"/>
      <c r="EX22" s="141" t="s">
        <v>7</v>
      </c>
      <c r="EZ22" s="856"/>
      <c r="FA22" s="771"/>
      <c r="FB22" s="771"/>
      <c r="FC22" s="771"/>
      <c r="FD22" s="771"/>
      <c r="FE22" s="771"/>
      <c r="FF22" s="771"/>
      <c r="FG22" s="771"/>
      <c r="FH22" s="771"/>
      <c r="FI22" s="771"/>
      <c r="FJ22" s="771"/>
      <c r="FK22" s="857"/>
    </row>
    <row r="23" spans="1:167" s="138" customFormat="1" ht="10.5" customHeight="1">
      <c r="A23" s="138" t="s">
        <v>260</v>
      </c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51"/>
      <c r="ED23" s="151"/>
      <c r="EE23" s="151"/>
      <c r="EF23" s="151"/>
      <c r="EG23" s="151"/>
      <c r="EH23" s="151"/>
      <c r="EI23" s="151"/>
      <c r="EJ23" s="147"/>
      <c r="EK23" s="147"/>
      <c r="EL23" s="147"/>
      <c r="EM23" s="147"/>
      <c r="EN23" s="147"/>
      <c r="EO23" s="147"/>
      <c r="EP23" s="147"/>
      <c r="EQ23" s="147"/>
      <c r="ER23" s="148"/>
      <c r="ES23" s="148"/>
      <c r="ET23" s="148"/>
      <c r="EU23" s="148"/>
      <c r="EW23" s="147"/>
      <c r="EX23" s="141" t="s">
        <v>14</v>
      </c>
      <c r="EZ23" s="853"/>
      <c r="FA23" s="854"/>
      <c r="FB23" s="854"/>
      <c r="FC23" s="854"/>
      <c r="FD23" s="854"/>
      <c r="FE23" s="854"/>
      <c r="FF23" s="854"/>
      <c r="FG23" s="854"/>
      <c r="FH23" s="854"/>
      <c r="FI23" s="854"/>
      <c r="FJ23" s="854"/>
      <c r="FK23" s="855"/>
    </row>
    <row r="24" spans="1:167" s="138" customFormat="1" ht="10.5" customHeight="1" thickBot="1">
      <c r="L24" s="773"/>
      <c r="M24" s="773"/>
      <c r="N24" s="773"/>
      <c r="O24" s="773"/>
      <c r="P24" s="773"/>
      <c r="Q24" s="773"/>
      <c r="R24" s="773"/>
      <c r="S24" s="773"/>
      <c r="T24" s="773"/>
      <c r="U24" s="773"/>
      <c r="V24" s="773"/>
      <c r="W24" s="773"/>
      <c r="X24" s="773"/>
      <c r="Y24" s="773"/>
      <c r="Z24" s="773"/>
      <c r="AA24" s="773"/>
      <c r="AB24" s="773"/>
      <c r="AC24" s="773"/>
      <c r="AD24" s="773"/>
      <c r="AE24" s="773"/>
      <c r="AF24" s="773"/>
      <c r="AG24" s="773"/>
      <c r="AH24" s="773"/>
      <c r="AI24" s="773"/>
      <c r="AJ24" s="773"/>
      <c r="AK24" s="773"/>
      <c r="AL24" s="773"/>
      <c r="AM24" s="773"/>
      <c r="AN24" s="773"/>
      <c r="AO24" s="773"/>
      <c r="AP24" s="773"/>
      <c r="AQ24" s="773"/>
      <c r="AR24" s="773"/>
      <c r="AS24" s="773"/>
      <c r="AT24" s="773"/>
      <c r="AU24" s="773"/>
      <c r="AV24" s="773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  <c r="EC24" s="151"/>
      <c r="ED24" s="151"/>
      <c r="EE24" s="151"/>
      <c r="EF24" s="151"/>
      <c r="EG24" s="151"/>
      <c r="EH24" s="151"/>
      <c r="EI24" s="151"/>
      <c r="EJ24" s="147"/>
      <c r="EK24" s="147"/>
      <c r="EL24" s="147"/>
      <c r="EM24" s="147"/>
      <c r="EN24" s="147"/>
      <c r="EO24" s="147"/>
      <c r="EP24" s="147"/>
      <c r="EQ24" s="147"/>
      <c r="ER24" s="148"/>
      <c r="ES24" s="148"/>
      <c r="ET24" s="148"/>
      <c r="EU24" s="148"/>
      <c r="EW24" s="147"/>
      <c r="EX24" s="141" t="s">
        <v>16</v>
      </c>
      <c r="EZ24" s="814"/>
      <c r="FA24" s="815"/>
      <c r="FB24" s="815"/>
      <c r="FC24" s="815"/>
      <c r="FD24" s="815"/>
      <c r="FE24" s="815"/>
      <c r="FF24" s="815"/>
      <c r="FG24" s="815"/>
      <c r="FH24" s="815"/>
      <c r="FI24" s="815"/>
      <c r="FJ24" s="815"/>
      <c r="FK24" s="816"/>
    </row>
    <row r="25" spans="1:167" s="137" customFormat="1" ht="10.5" customHeight="1" thickBot="1">
      <c r="L25" s="778" t="s">
        <v>261</v>
      </c>
      <c r="M25" s="778"/>
      <c r="N25" s="778"/>
      <c r="O25" s="778"/>
      <c r="P25" s="778"/>
      <c r="Q25" s="778"/>
      <c r="R25" s="778"/>
      <c r="S25" s="778"/>
      <c r="T25" s="778"/>
      <c r="U25" s="778"/>
      <c r="V25" s="778"/>
      <c r="W25" s="778"/>
      <c r="X25" s="778"/>
      <c r="Y25" s="778"/>
      <c r="Z25" s="778"/>
      <c r="AA25" s="778"/>
      <c r="AB25" s="778"/>
      <c r="AC25" s="778"/>
      <c r="AD25" s="778"/>
      <c r="AE25" s="778"/>
      <c r="AF25" s="778"/>
      <c r="AG25" s="778"/>
      <c r="AH25" s="778"/>
      <c r="AI25" s="778"/>
      <c r="AJ25" s="778"/>
      <c r="AK25" s="778"/>
      <c r="AL25" s="778"/>
      <c r="AM25" s="778"/>
      <c r="AN25" s="778"/>
      <c r="AO25" s="778"/>
      <c r="AP25" s="778"/>
      <c r="AQ25" s="778"/>
      <c r="AR25" s="778"/>
      <c r="AS25" s="778"/>
      <c r="AT25" s="778"/>
      <c r="AU25" s="778"/>
      <c r="AV25" s="778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3"/>
      <c r="EK25" s="153"/>
      <c r="EL25" s="153"/>
      <c r="EM25" s="153"/>
      <c r="EN25" s="153"/>
      <c r="EO25" s="153"/>
      <c r="EP25" s="153"/>
      <c r="EQ25" s="153"/>
      <c r="ER25" s="154"/>
      <c r="ES25" s="154"/>
      <c r="ET25" s="154"/>
      <c r="EU25" s="154"/>
      <c r="EW25" s="153"/>
      <c r="EX25" s="155"/>
      <c r="EY25" s="155"/>
      <c r="EZ25" s="155"/>
      <c r="FA25" s="155"/>
      <c r="FB25" s="155"/>
      <c r="FC25" s="155"/>
      <c r="FD25" s="155"/>
      <c r="FE25" s="155"/>
      <c r="FF25" s="155"/>
      <c r="FG25" s="155"/>
      <c r="FH25" s="155"/>
      <c r="FI25" s="155"/>
      <c r="FJ25" s="155"/>
      <c r="FK25" s="155"/>
    </row>
    <row r="26" spans="1:167" s="138" customFormat="1" thickBot="1">
      <c r="AX26" s="156"/>
      <c r="AY26" s="156"/>
      <c r="AZ26" s="156"/>
      <c r="BA26" s="156"/>
      <c r="BB26" s="156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CB26" s="151"/>
      <c r="CC26" s="151"/>
      <c r="CD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  <c r="EC26" s="151"/>
      <c r="ED26" s="151"/>
      <c r="EE26" s="151"/>
      <c r="EF26" s="151"/>
      <c r="EG26" s="151"/>
      <c r="EI26" s="151"/>
      <c r="EL26" s="148" t="s">
        <v>51</v>
      </c>
      <c r="EN26" s="817"/>
      <c r="EO26" s="818"/>
      <c r="EP26" s="818"/>
      <c r="EQ26" s="818"/>
      <c r="ER26" s="818"/>
      <c r="ES26" s="818"/>
      <c r="ET26" s="818"/>
      <c r="EU26" s="818"/>
      <c r="EV26" s="818"/>
      <c r="EW26" s="818"/>
      <c r="EX26" s="818"/>
      <c r="EY26" s="818"/>
      <c r="EZ26" s="818"/>
      <c r="FA26" s="818"/>
      <c r="FB26" s="818"/>
      <c r="FC26" s="818"/>
      <c r="FD26" s="818"/>
      <c r="FE26" s="818"/>
      <c r="FF26" s="818"/>
      <c r="FG26" s="818"/>
      <c r="FH26" s="818"/>
      <c r="FI26" s="818"/>
      <c r="FJ26" s="818"/>
      <c r="FK26" s="819"/>
    </row>
    <row r="27" spans="1:167" s="138" customFormat="1" ht="5.0999999999999996" customHeight="1">
      <c r="A27" s="149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51"/>
      <c r="EF27" s="151"/>
      <c r="EG27" s="151"/>
      <c r="EH27" s="151"/>
      <c r="EI27" s="151"/>
      <c r="EJ27" s="147"/>
      <c r="EK27" s="147"/>
      <c r="EL27" s="147"/>
      <c r="EM27" s="147"/>
      <c r="EN27" s="147"/>
      <c r="EO27" s="147"/>
      <c r="EP27" s="147"/>
      <c r="EQ27" s="147"/>
      <c r="ER27" s="148"/>
      <c r="ES27" s="148"/>
      <c r="ET27" s="148"/>
      <c r="EU27" s="148"/>
      <c r="EW27" s="147"/>
      <c r="EX27" s="157"/>
      <c r="EY27" s="157"/>
      <c r="EZ27" s="157"/>
      <c r="FA27" s="157"/>
      <c r="FB27" s="157"/>
      <c r="FC27" s="157"/>
      <c r="FD27" s="157"/>
      <c r="FE27" s="157"/>
      <c r="FF27" s="157"/>
      <c r="FG27" s="157"/>
      <c r="FH27" s="157"/>
      <c r="FI27" s="157"/>
      <c r="FJ27" s="157"/>
      <c r="FK27" s="157"/>
    </row>
    <row r="28" spans="1:167" s="138" customFormat="1" ht="10.5" customHeight="1">
      <c r="A28" s="820" t="s">
        <v>262</v>
      </c>
      <c r="B28" s="821"/>
      <c r="C28" s="821"/>
      <c r="D28" s="821"/>
      <c r="E28" s="821"/>
      <c r="F28" s="821"/>
      <c r="G28" s="821"/>
      <c r="H28" s="821"/>
      <c r="I28" s="821"/>
      <c r="J28" s="821"/>
      <c r="K28" s="821"/>
      <c r="L28" s="821"/>
      <c r="M28" s="821"/>
      <c r="N28" s="821"/>
      <c r="O28" s="821"/>
      <c r="P28" s="821"/>
      <c r="Q28" s="821"/>
      <c r="R28" s="821"/>
      <c r="S28" s="821"/>
      <c r="T28" s="821"/>
      <c r="U28" s="821"/>
      <c r="V28" s="821"/>
      <c r="W28" s="821"/>
      <c r="X28" s="821"/>
      <c r="Y28" s="821"/>
      <c r="Z28" s="821"/>
      <c r="AA28" s="821"/>
      <c r="AB28" s="821"/>
      <c r="AC28" s="821"/>
      <c r="AD28" s="821"/>
      <c r="AE28" s="822" t="s">
        <v>263</v>
      </c>
      <c r="AF28" s="821"/>
      <c r="AG28" s="821"/>
      <c r="AH28" s="821"/>
      <c r="AI28" s="821"/>
      <c r="AJ28" s="821"/>
      <c r="AK28" s="821"/>
      <c r="AL28" s="821"/>
      <c r="AM28" s="821"/>
      <c r="AN28" s="821"/>
      <c r="AO28" s="823" t="s">
        <v>264</v>
      </c>
      <c r="AP28" s="824"/>
      <c r="AQ28" s="824"/>
      <c r="AR28" s="824"/>
      <c r="AS28" s="824"/>
      <c r="AT28" s="824"/>
      <c r="AU28" s="824"/>
      <c r="AV28" s="824"/>
      <c r="AW28" s="824"/>
      <c r="AX28" s="824"/>
      <c r="AY28" s="822" t="s">
        <v>265</v>
      </c>
      <c r="AZ28" s="821"/>
      <c r="BA28" s="821"/>
      <c r="BB28" s="821"/>
      <c r="BC28" s="821"/>
      <c r="BD28" s="821"/>
      <c r="BE28" s="821"/>
      <c r="BF28" s="821"/>
      <c r="BG28" s="821"/>
      <c r="BH28" s="821"/>
      <c r="BI28" s="825" t="s">
        <v>266</v>
      </c>
      <c r="BJ28" s="826"/>
      <c r="BK28" s="826"/>
      <c r="BL28" s="826"/>
      <c r="BM28" s="826"/>
      <c r="BN28" s="826"/>
      <c r="BO28" s="826"/>
      <c r="BP28" s="826"/>
      <c r="BQ28" s="826"/>
      <c r="BR28" s="826"/>
      <c r="BS28" s="826"/>
      <c r="BT28" s="826"/>
      <c r="BU28" s="826"/>
      <c r="BV28" s="826"/>
      <c r="BW28" s="826"/>
      <c r="BX28" s="826"/>
      <c r="BY28" s="826"/>
      <c r="BZ28" s="826"/>
      <c r="CA28" s="826"/>
      <c r="CB28" s="826"/>
      <c r="CC28" s="826"/>
      <c r="CD28" s="826"/>
      <c r="CE28" s="826"/>
      <c r="CF28" s="826"/>
      <c r="CG28" s="826"/>
      <c r="CH28" s="826"/>
      <c r="CI28" s="826"/>
      <c r="CJ28" s="826"/>
      <c r="CK28" s="826"/>
      <c r="CL28" s="826"/>
      <c r="CM28" s="827"/>
      <c r="CN28" s="828" t="s">
        <v>267</v>
      </c>
      <c r="CO28" s="829"/>
      <c r="CP28" s="829"/>
      <c r="CQ28" s="829"/>
      <c r="CR28" s="829"/>
      <c r="CS28" s="829"/>
      <c r="CT28" s="829"/>
      <c r="CU28" s="829"/>
      <c r="CV28" s="829"/>
      <c r="CW28" s="829"/>
      <c r="CX28" s="829"/>
      <c r="CY28" s="829"/>
      <c r="CZ28" s="829"/>
      <c r="DA28" s="829"/>
      <c r="DB28" s="829"/>
      <c r="DC28" s="829"/>
      <c r="DD28" s="829"/>
      <c r="DE28" s="829"/>
      <c r="DF28" s="829"/>
      <c r="DG28" s="829"/>
      <c r="DH28" s="829"/>
      <c r="DI28" s="829"/>
      <c r="DJ28" s="829"/>
      <c r="DK28" s="829"/>
      <c r="DL28" s="829"/>
      <c r="DM28" s="829"/>
      <c r="DN28" s="829"/>
      <c r="DO28" s="830"/>
      <c r="DP28" s="837" t="s">
        <v>268</v>
      </c>
      <c r="DQ28" s="838"/>
      <c r="DR28" s="838"/>
      <c r="DS28" s="838"/>
      <c r="DT28" s="838"/>
      <c r="DU28" s="838"/>
      <c r="DV28" s="838"/>
      <c r="DW28" s="838"/>
      <c r="DX28" s="838"/>
      <c r="DY28" s="838"/>
      <c r="DZ28" s="838"/>
      <c r="EA28" s="838"/>
      <c r="EB28" s="838"/>
      <c r="EC28" s="838"/>
      <c r="ED28" s="838"/>
      <c r="EE28" s="838"/>
      <c r="EF28" s="838"/>
      <c r="EG28" s="838"/>
      <c r="EH28" s="838"/>
      <c r="EI28" s="838"/>
      <c r="EJ28" s="838"/>
      <c r="EK28" s="838"/>
      <c r="EL28" s="838"/>
      <c r="EM28" s="838"/>
      <c r="EN28" s="838"/>
      <c r="EO28" s="838"/>
      <c r="EP28" s="838"/>
      <c r="EQ28" s="838"/>
      <c r="ER28" s="838"/>
      <c r="ES28" s="838"/>
      <c r="ET28" s="838"/>
      <c r="EU28" s="838"/>
      <c r="EV28" s="838"/>
      <c r="EW28" s="838"/>
      <c r="EX28" s="838"/>
      <c r="EY28" s="838"/>
      <c r="EZ28" s="838"/>
      <c r="FA28" s="838"/>
      <c r="FB28" s="838"/>
      <c r="FC28" s="838"/>
      <c r="FD28" s="838"/>
      <c r="FE28" s="838"/>
      <c r="FF28" s="838"/>
      <c r="FG28" s="838"/>
      <c r="FH28" s="838"/>
      <c r="FI28" s="838"/>
      <c r="FJ28" s="838"/>
      <c r="FK28" s="838"/>
    </row>
    <row r="29" spans="1:167" s="138" customFormat="1" ht="10.5" customHeight="1">
      <c r="A29" s="820"/>
      <c r="B29" s="821"/>
      <c r="C29" s="821"/>
      <c r="D29" s="821"/>
      <c r="E29" s="821"/>
      <c r="F29" s="821"/>
      <c r="G29" s="821"/>
      <c r="H29" s="821"/>
      <c r="I29" s="821"/>
      <c r="J29" s="821"/>
      <c r="K29" s="821"/>
      <c r="L29" s="821"/>
      <c r="M29" s="821"/>
      <c r="N29" s="821"/>
      <c r="O29" s="821"/>
      <c r="P29" s="821"/>
      <c r="Q29" s="821"/>
      <c r="R29" s="821"/>
      <c r="S29" s="821"/>
      <c r="T29" s="821"/>
      <c r="U29" s="821"/>
      <c r="V29" s="821"/>
      <c r="W29" s="821"/>
      <c r="X29" s="821"/>
      <c r="Y29" s="821"/>
      <c r="Z29" s="821"/>
      <c r="AA29" s="821"/>
      <c r="AB29" s="821"/>
      <c r="AC29" s="821"/>
      <c r="AD29" s="821"/>
      <c r="AE29" s="822"/>
      <c r="AF29" s="821"/>
      <c r="AG29" s="821"/>
      <c r="AH29" s="821"/>
      <c r="AI29" s="821"/>
      <c r="AJ29" s="821"/>
      <c r="AK29" s="821"/>
      <c r="AL29" s="821"/>
      <c r="AM29" s="821"/>
      <c r="AN29" s="821"/>
      <c r="AO29" s="823"/>
      <c r="AP29" s="824"/>
      <c r="AQ29" s="824"/>
      <c r="AR29" s="824"/>
      <c r="AS29" s="824"/>
      <c r="AT29" s="824"/>
      <c r="AU29" s="824"/>
      <c r="AV29" s="824"/>
      <c r="AW29" s="824"/>
      <c r="AX29" s="824"/>
      <c r="AY29" s="822"/>
      <c r="AZ29" s="821"/>
      <c r="BA29" s="821"/>
      <c r="BB29" s="821"/>
      <c r="BC29" s="821"/>
      <c r="BD29" s="821"/>
      <c r="BE29" s="821"/>
      <c r="BF29" s="821"/>
      <c r="BG29" s="821"/>
      <c r="BH29" s="821"/>
      <c r="BI29" s="843" t="s">
        <v>269</v>
      </c>
      <c r="BJ29" s="844"/>
      <c r="BK29" s="844"/>
      <c r="BL29" s="844"/>
      <c r="BM29" s="844"/>
      <c r="BN29" s="844"/>
      <c r="BO29" s="844"/>
      <c r="BP29" s="844"/>
      <c r="BQ29" s="844"/>
      <c r="BR29" s="844"/>
      <c r="BS29" s="844"/>
      <c r="BT29" s="844"/>
      <c r="BU29" s="844"/>
      <c r="BV29" s="844"/>
      <c r="BW29" s="844"/>
      <c r="BX29" s="844"/>
      <c r="BY29" s="844"/>
      <c r="BZ29" s="844"/>
      <c r="CA29" s="844"/>
      <c r="CB29" s="844"/>
      <c r="CC29" s="844"/>
      <c r="CD29" s="844"/>
      <c r="CE29" s="844"/>
      <c r="CF29" s="844"/>
      <c r="CG29" s="844"/>
      <c r="CH29" s="844"/>
      <c r="CI29" s="844"/>
      <c r="CJ29" s="844"/>
      <c r="CK29" s="844"/>
      <c r="CL29" s="844"/>
      <c r="CM29" s="845"/>
      <c r="CN29" s="831"/>
      <c r="CO29" s="832"/>
      <c r="CP29" s="832"/>
      <c r="CQ29" s="832"/>
      <c r="CR29" s="832"/>
      <c r="CS29" s="832"/>
      <c r="CT29" s="832"/>
      <c r="CU29" s="832"/>
      <c r="CV29" s="832"/>
      <c r="CW29" s="832"/>
      <c r="CX29" s="832"/>
      <c r="CY29" s="832"/>
      <c r="CZ29" s="832"/>
      <c r="DA29" s="832"/>
      <c r="DB29" s="832"/>
      <c r="DC29" s="832"/>
      <c r="DD29" s="832"/>
      <c r="DE29" s="832"/>
      <c r="DF29" s="832"/>
      <c r="DG29" s="832"/>
      <c r="DH29" s="832"/>
      <c r="DI29" s="832"/>
      <c r="DJ29" s="832"/>
      <c r="DK29" s="832"/>
      <c r="DL29" s="832"/>
      <c r="DM29" s="832"/>
      <c r="DN29" s="832"/>
      <c r="DO29" s="833"/>
      <c r="DP29" s="839"/>
      <c r="DQ29" s="840"/>
      <c r="DR29" s="840"/>
      <c r="DS29" s="840"/>
      <c r="DT29" s="840"/>
      <c r="DU29" s="840"/>
      <c r="DV29" s="840"/>
      <c r="DW29" s="840"/>
      <c r="DX29" s="840"/>
      <c r="DY29" s="840"/>
      <c r="DZ29" s="840"/>
      <c r="EA29" s="840"/>
      <c r="EB29" s="840"/>
      <c r="EC29" s="840"/>
      <c r="ED29" s="840"/>
      <c r="EE29" s="840"/>
      <c r="EF29" s="840"/>
      <c r="EG29" s="840"/>
      <c r="EH29" s="840"/>
      <c r="EI29" s="840"/>
      <c r="EJ29" s="840"/>
      <c r="EK29" s="840"/>
      <c r="EL29" s="840"/>
      <c r="EM29" s="840"/>
      <c r="EN29" s="840"/>
      <c r="EO29" s="840"/>
      <c r="EP29" s="840"/>
      <c r="EQ29" s="840"/>
      <c r="ER29" s="840"/>
      <c r="ES29" s="840"/>
      <c r="ET29" s="840"/>
      <c r="EU29" s="840"/>
      <c r="EV29" s="840"/>
      <c r="EW29" s="840"/>
      <c r="EX29" s="840"/>
      <c r="EY29" s="840"/>
      <c r="EZ29" s="840"/>
      <c r="FA29" s="840"/>
      <c r="FB29" s="840"/>
      <c r="FC29" s="840"/>
      <c r="FD29" s="840"/>
      <c r="FE29" s="840"/>
      <c r="FF29" s="840"/>
      <c r="FG29" s="840"/>
      <c r="FH29" s="840"/>
      <c r="FI29" s="840"/>
      <c r="FJ29" s="840"/>
      <c r="FK29" s="840"/>
    </row>
    <row r="30" spans="1:167" s="160" customFormat="1" ht="10.5" customHeight="1">
      <c r="A30" s="820"/>
      <c r="B30" s="821"/>
      <c r="C30" s="821"/>
      <c r="D30" s="821"/>
      <c r="E30" s="821"/>
      <c r="F30" s="821"/>
      <c r="G30" s="821"/>
      <c r="H30" s="821"/>
      <c r="I30" s="821"/>
      <c r="J30" s="821"/>
      <c r="K30" s="821"/>
      <c r="L30" s="821"/>
      <c r="M30" s="821"/>
      <c r="N30" s="821"/>
      <c r="O30" s="821"/>
      <c r="P30" s="821"/>
      <c r="Q30" s="821"/>
      <c r="R30" s="821"/>
      <c r="S30" s="821"/>
      <c r="T30" s="821"/>
      <c r="U30" s="821"/>
      <c r="V30" s="821"/>
      <c r="W30" s="821"/>
      <c r="X30" s="821"/>
      <c r="Y30" s="821"/>
      <c r="Z30" s="821"/>
      <c r="AA30" s="821"/>
      <c r="AB30" s="821"/>
      <c r="AC30" s="821"/>
      <c r="AD30" s="821"/>
      <c r="AE30" s="821"/>
      <c r="AF30" s="821"/>
      <c r="AG30" s="821"/>
      <c r="AH30" s="821"/>
      <c r="AI30" s="821"/>
      <c r="AJ30" s="821"/>
      <c r="AK30" s="821"/>
      <c r="AL30" s="821"/>
      <c r="AM30" s="821"/>
      <c r="AN30" s="821"/>
      <c r="AO30" s="824"/>
      <c r="AP30" s="824"/>
      <c r="AQ30" s="824"/>
      <c r="AR30" s="824"/>
      <c r="AS30" s="824"/>
      <c r="AT30" s="824"/>
      <c r="AU30" s="824"/>
      <c r="AV30" s="824"/>
      <c r="AW30" s="824"/>
      <c r="AX30" s="824"/>
      <c r="AY30" s="821"/>
      <c r="AZ30" s="821"/>
      <c r="BA30" s="821"/>
      <c r="BB30" s="821"/>
      <c r="BC30" s="821"/>
      <c r="BD30" s="821"/>
      <c r="BE30" s="821"/>
      <c r="BF30" s="821"/>
      <c r="BG30" s="821"/>
      <c r="BH30" s="821"/>
      <c r="BI30" s="15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41" t="s">
        <v>270</v>
      </c>
      <c r="CB30" s="772"/>
      <c r="CC30" s="772"/>
      <c r="CD30" s="772"/>
      <c r="CE30" s="138" t="s">
        <v>244</v>
      </c>
      <c r="CF30" s="138"/>
      <c r="CG30" s="138"/>
      <c r="CH30" s="138"/>
      <c r="CI30" s="138"/>
      <c r="CJ30" s="138"/>
      <c r="CK30" s="138"/>
      <c r="CL30" s="138"/>
      <c r="CM30" s="159"/>
      <c r="CN30" s="831"/>
      <c r="CO30" s="832"/>
      <c r="CP30" s="832"/>
      <c r="CQ30" s="832"/>
      <c r="CR30" s="832"/>
      <c r="CS30" s="832"/>
      <c r="CT30" s="832"/>
      <c r="CU30" s="832"/>
      <c r="CV30" s="832"/>
      <c r="CW30" s="832"/>
      <c r="CX30" s="832"/>
      <c r="CY30" s="832"/>
      <c r="CZ30" s="832"/>
      <c r="DA30" s="832"/>
      <c r="DB30" s="832"/>
      <c r="DC30" s="832"/>
      <c r="DD30" s="832"/>
      <c r="DE30" s="832"/>
      <c r="DF30" s="832"/>
      <c r="DG30" s="832"/>
      <c r="DH30" s="832"/>
      <c r="DI30" s="832"/>
      <c r="DJ30" s="832"/>
      <c r="DK30" s="832"/>
      <c r="DL30" s="832"/>
      <c r="DM30" s="832"/>
      <c r="DN30" s="832"/>
      <c r="DO30" s="833"/>
      <c r="DP30" s="839"/>
      <c r="DQ30" s="840"/>
      <c r="DR30" s="840"/>
      <c r="DS30" s="840"/>
      <c r="DT30" s="840"/>
      <c r="DU30" s="840"/>
      <c r="DV30" s="840"/>
      <c r="DW30" s="840"/>
      <c r="DX30" s="840"/>
      <c r="DY30" s="840"/>
      <c r="DZ30" s="840"/>
      <c r="EA30" s="840"/>
      <c r="EB30" s="840"/>
      <c r="EC30" s="840"/>
      <c r="ED30" s="840"/>
      <c r="EE30" s="840"/>
      <c r="EF30" s="840"/>
      <c r="EG30" s="840"/>
      <c r="EH30" s="840"/>
      <c r="EI30" s="840"/>
      <c r="EJ30" s="840"/>
      <c r="EK30" s="840"/>
      <c r="EL30" s="840"/>
      <c r="EM30" s="840"/>
      <c r="EN30" s="840"/>
      <c r="EO30" s="840"/>
      <c r="EP30" s="840"/>
      <c r="EQ30" s="840"/>
      <c r="ER30" s="840"/>
      <c r="ES30" s="840"/>
      <c r="ET30" s="840"/>
      <c r="EU30" s="840"/>
      <c r="EV30" s="840"/>
      <c r="EW30" s="840"/>
      <c r="EX30" s="840"/>
      <c r="EY30" s="840"/>
      <c r="EZ30" s="840"/>
      <c r="FA30" s="840"/>
      <c r="FB30" s="840"/>
      <c r="FC30" s="840"/>
      <c r="FD30" s="840"/>
      <c r="FE30" s="840"/>
      <c r="FF30" s="840"/>
      <c r="FG30" s="840"/>
      <c r="FH30" s="840"/>
      <c r="FI30" s="840"/>
      <c r="FJ30" s="840"/>
      <c r="FK30" s="840"/>
    </row>
    <row r="31" spans="1:167" s="160" customFormat="1" ht="3" customHeight="1">
      <c r="A31" s="820"/>
      <c r="B31" s="821"/>
      <c r="C31" s="821"/>
      <c r="D31" s="821"/>
      <c r="E31" s="821"/>
      <c r="F31" s="821"/>
      <c r="G31" s="821"/>
      <c r="H31" s="821"/>
      <c r="I31" s="821"/>
      <c r="J31" s="821"/>
      <c r="K31" s="821"/>
      <c r="L31" s="821"/>
      <c r="M31" s="821"/>
      <c r="N31" s="821"/>
      <c r="O31" s="821"/>
      <c r="P31" s="821"/>
      <c r="Q31" s="821"/>
      <c r="R31" s="821"/>
      <c r="S31" s="821"/>
      <c r="T31" s="821"/>
      <c r="U31" s="821"/>
      <c r="V31" s="821"/>
      <c r="W31" s="821"/>
      <c r="X31" s="821"/>
      <c r="Y31" s="821"/>
      <c r="Z31" s="821"/>
      <c r="AA31" s="821"/>
      <c r="AB31" s="821"/>
      <c r="AC31" s="821"/>
      <c r="AD31" s="821"/>
      <c r="AE31" s="821"/>
      <c r="AF31" s="821"/>
      <c r="AG31" s="821"/>
      <c r="AH31" s="821"/>
      <c r="AI31" s="821"/>
      <c r="AJ31" s="821"/>
      <c r="AK31" s="821"/>
      <c r="AL31" s="821"/>
      <c r="AM31" s="821"/>
      <c r="AN31" s="821"/>
      <c r="AO31" s="824"/>
      <c r="AP31" s="824"/>
      <c r="AQ31" s="824"/>
      <c r="AR31" s="824"/>
      <c r="AS31" s="824"/>
      <c r="AT31" s="824"/>
      <c r="AU31" s="824"/>
      <c r="AV31" s="824"/>
      <c r="AW31" s="824"/>
      <c r="AX31" s="824"/>
      <c r="AY31" s="821"/>
      <c r="AZ31" s="821"/>
      <c r="BA31" s="821"/>
      <c r="BB31" s="821"/>
      <c r="BC31" s="821"/>
      <c r="BD31" s="821"/>
      <c r="BE31" s="821"/>
      <c r="BF31" s="821"/>
      <c r="BG31" s="821"/>
      <c r="BH31" s="821"/>
      <c r="BI31" s="161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3"/>
      <c r="CN31" s="834"/>
      <c r="CO31" s="835"/>
      <c r="CP31" s="835"/>
      <c r="CQ31" s="835"/>
      <c r="CR31" s="835"/>
      <c r="CS31" s="835"/>
      <c r="CT31" s="835"/>
      <c r="CU31" s="835"/>
      <c r="CV31" s="835"/>
      <c r="CW31" s="835"/>
      <c r="CX31" s="835"/>
      <c r="CY31" s="835"/>
      <c r="CZ31" s="835"/>
      <c r="DA31" s="835"/>
      <c r="DB31" s="835"/>
      <c r="DC31" s="835"/>
      <c r="DD31" s="835"/>
      <c r="DE31" s="835"/>
      <c r="DF31" s="835"/>
      <c r="DG31" s="835"/>
      <c r="DH31" s="835"/>
      <c r="DI31" s="835"/>
      <c r="DJ31" s="835"/>
      <c r="DK31" s="835"/>
      <c r="DL31" s="835"/>
      <c r="DM31" s="835"/>
      <c r="DN31" s="835"/>
      <c r="DO31" s="836"/>
      <c r="DP31" s="841"/>
      <c r="DQ31" s="842"/>
      <c r="DR31" s="842"/>
      <c r="DS31" s="842"/>
      <c r="DT31" s="842"/>
      <c r="DU31" s="842"/>
      <c r="DV31" s="842"/>
      <c r="DW31" s="842"/>
      <c r="DX31" s="842"/>
      <c r="DY31" s="842"/>
      <c r="DZ31" s="842"/>
      <c r="EA31" s="842"/>
      <c r="EB31" s="842"/>
      <c r="EC31" s="842"/>
      <c r="ED31" s="842"/>
      <c r="EE31" s="842"/>
      <c r="EF31" s="842"/>
      <c r="EG31" s="842"/>
      <c r="EH31" s="842"/>
      <c r="EI31" s="842"/>
      <c r="EJ31" s="842"/>
      <c r="EK31" s="842"/>
      <c r="EL31" s="842"/>
      <c r="EM31" s="842"/>
      <c r="EN31" s="842"/>
      <c r="EO31" s="842"/>
      <c r="EP31" s="842"/>
      <c r="EQ31" s="842"/>
      <c r="ER31" s="842"/>
      <c r="ES31" s="842"/>
      <c r="ET31" s="842"/>
      <c r="EU31" s="842"/>
      <c r="EV31" s="842"/>
      <c r="EW31" s="842"/>
      <c r="EX31" s="842"/>
      <c r="EY31" s="842"/>
      <c r="EZ31" s="842"/>
      <c r="FA31" s="842"/>
      <c r="FB31" s="842"/>
      <c r="FC31" s="842"/>
      <c r="FD31" s="842"/>
      <c r="FE31" s="842"/>
      <c r="FF31" s="842"/>
      <c r="FG31" s="842"/>
      <c r="FH31" s="842"/>
      <c r="FI31" s="842"/>
      <c r="FJ31" s="842"/>
      <c r="FK31" s="842"/>
    </row>
    <row r="32" spans="1:167" s="160" customFormat="1" ht="14.25" customHeight="1">
      <c r="A32" s="820"/>
      <c r="B32" s="821"/>
      <c r="C32" s="821"/>
      <c r="D32" s="821"/>
      <c r="E32" s="821"/>
      <c r="F32" s="821"/>
      <c r="G32" s="821"/>
      <c r="H32" s="821"/>
      <c r="I32" s="821"/>
      <c r="J32" s="821"/>
      <c r="K32" s="821"/>
      <c r="L32" s="821"/>
      <c r="M32" s="821"/>
      <c r="N32" s="821"/>
      <c r="O32" s="821"/>
      <c r="P32" s="821"/>
      <c r="Q32" s="821"/>
      <c r="R32" s="821"/>
      <c r="S32" s="821"/>
      <c r="T32" s="821"/>
      <c r="U32" s="821"/>
      <c r="V32" s="821"/>
      <c r="W32" s="821"/>
      <c r="X32" s="821"/>
      <c r="Y32" s="821"/>
      <c r="Z32" s="821"/>
      <c r="AA32" s="821"/>
      <c r="AB32" s="821"/>
      <c r="AC32" s="821"/>
      <c r="AD32" s="821"/>
      <c r="AE32" s="821"/>
      <c r="AF32" s="821"/>
      <c r="AG32" s="821"/>
      <c r="AH32" s="821"/>
      <c r="AI32" s="821"/>
      <c r="AJ32" s="821"/>
      <c r="AK32" s="821"/>
      <c r="AL32" s="821"/>
      <c r="AM32" s="821"/>
      <c r="AN32" s="821"/>
      <c r="AO32" s="824"/>
      <c r="AP32" s="824"/>
      <c r="AQ32" s="824"/>
      <c r="AR32" s="824"/>
      <c r="AS32" s="824"/>
      <c r="AT32" s="824"/>
      <c r="AU32" s="824"/>
      <c r="AV32" s="824"/>
      <c r="AW32" s="824"/>
      <c r="AX32" s="824"/>
      <c r="AY32" s="821"/>
      <c r="AZ32" s="821"/>
      <c r="BA32" s="821"/>
      <c r="BB32" s="821"/>
      <c r="BC32" s="821"/>
      <c r="BD32" s="821"/>
      <c r="BE32" s="821"/>
      <c r="BF32" s="821"/>
      <c r="BG32" s="821"/>
      <c r="BH32" s="821"/>
      <c r="BI32" s="811" t="s">
        <v>271</v>
      </c>
      <c r="BJ32" s="811"/>
      <c r="BK32" s="811"/>
      <c r="BL32" s="811"/>
      <c r="BM32" s="811"/>
      <c r="BN32" s="811"/>
      <c r="BO32" s="811"/>
      <c r="BP32" s="811"/>
      <c r="BQ32" s="811"/>
      <c r="BR32" s="811"/>
      <c r="BS32" s="811" t="s">
        <v>272</v>
      </c>
      <c r="BT32" s="811"/>
      <c r="BU32" s="811"/>
      <c r="BV32" s="811"/>
      <c r="BW32" s="811"/>
      <c r="BX32" s="811"/>
      <c r="BY32" s="811"/>
      <c r="BZ32" s="811"/>
      <c r="CA32" s="811"/>
      <c r="CB32" s="811"/>
      <c r="CC32" s="811"/>
      <c r="CD32" s="811"/>
      <c r="CE32" s="811"/>
      <c r="CF32" s="811"/>
      <c r="CG32" s="811"/>
      <c r="CH32" s="811"/>
      <c r="CI32" s="811"/>
      <c r="CJ32" s="811"/>
      <c r="CK32" s="811"/>
      <c r="CL32" s="811"/>
      <c r="CM32" s="811"/>
      <c r="CN32" s="846" t="s">
        <v>271</v>
      </c>
      <c r="CO32" s="847"/>
      <c r="CP32" s="847"/>
      <c r="CQ32" s="847"/>
      <c r="CR32" s="847"/>
      <c r="CS32" s="847"/>
      <c r="CT32" s="847"/>
      <c r="CU32" s="847"/>
      <c r="CV32" s="847"/>
      <c r="CW32" s="847"/>
      <c r="CX32" s="847"/>
      <c r="CY32" s="847"/>
      <c r="CZ32" s="847"/>
      <c r="DA32" s="810"/>
      <c r="DB32" s="846" t="s">
        <v>272</v>
      </c>
      <c r="DC32" s="847"/>
      <c r="DD32" s="847"/>
      <c r="DE32" s="847"/>
      <c r="DF32" s="847"/>
      <c r="DG32" s="847"/>
      <c r="DH32" s="847"/>
      <c r="DI32" s="847"/>
      <c r="DJ32" s="847"/>
      <c r="DK32" s="847"/>
      <c r="DL32" s="847"/>
      <c r="DM32" s="847"/>
      <c r="DN32" s="847"/>
      <c r="DO32" s="810"/>
      <c r="DP32" s="811" t="s">
        <v>273</v>
      </c>
      <c r="DQ32" s="811"/>
      <c r="DR32" s="811"/>
      <c r="DS32" s="811"/>
      <c r="DT32" s="811"/>
      <c r="DU32" s="811"/>
      <c r="DV32" s="811"/>
      <c r="DW32" s="811"/>
      <c r="DX32" s="811"/>
      <c r="DY32" s="811"/>
      <c r="DZ32" s="811"/>
      <c r="EA32" s="811"/>
      <c r="EB32" s="811"/>
      <c r="EC32" s="811"/>
      <c r="ED32" s="811"/>
      <c r="EE32" s="811"/>
      <c r="EF32" s="811"/>
      <c r="EG32" s="811"/>
      <c r="EH32" s="811"/>
      <c r="EI32" s="811"/>
      <c r="EJ32" s="811"/>
      <c r="EK32" s="811"/>
      <c r="EL32" s="811"/>
      <c r="EM32" s="811"/>
      <c r="EN32" s="811" t="s">
        <v>274</v>
      </c>
      <c r="EO32" s="811"/>
      <c r="EP32" s="811"/>
      <c r="EQ32" s="811"/>
      <c r="ER32" s="811"/>
      <c r="ES32" s="811"/>
      <c r="ET32" s="811"/>
      <c r="EU32" s="811"/>
      <c r="EV32" s="811"/>
      <c r="EW32" s="811"/>
      <c r="EX32" s="811"/>
      <c r="EY32" s="811"/>
      <c r="EZ32" s="811"/>
      <c r="FA32" s="811"/>
      <c r="FB32" s="811"/>
      <c r="FC32" s="811"/>
      <c r="FD32" s="811"/>
      <c r="FE32" s="811"/>
      <c r="FF32" s="811"/>
      <c r="FG32" s="811"/>
      <c r="FH32" s="811"/>
      <c r="FI32" s="811"/>
      <c r="FJ32" s="811"/>
      <c r="FK32" s="846"/>
    </row>
    <row r="33" spans="1:167" s="138" customFormat="1" ht="11.1" customHeight="1" thickBot="1">
      <c r="A33" s="810">
        <v>1</v>
      </c>
      <c r="B33" s="811"/>
      <c r="C33" s="811"/>
      <c r="D33" s="811"/>
      <c r="E33" s="811"/>
      <c r="F33" s="811"/>
      <c r="G33" s="811"/>
      <c r="H33" s="811"/>
      <c r="I33" s="811"/>
      <c r="J33" s="811"/>
      <c r="K33" s="811"/>
      <c r="L33" s="811"/>
      <c r="M33" s="811"/>
      <c r="N33" s="811"/>
      <c r="O33" s="811"/>
      <c r="P33" s="811"/>
      <c r="Q33" s="811"/>
      <c r="R33" s="811"/>
      <c r="S33" s="811"/>
      <c r="T33" s="811"/>
      <c r="U33" s="811"/>
      <c r="V33" s="811"/>
      <c r="W33" s="811"/>
      <c r="X33" s="811"/>
      <c r="Y33" s="811"/>
      <c r="Z33" s="811"/>
      <c r="AA33" s="811"/>
      <c r="AB33" s="811"/>
      <c r="AC33" s="811"/>
      <c r="AD33" s="811"/>
      <c r="AE33" s="812">
        <v>2</v>
      </c>
      <c r="AF33" s="812"/>
      <c r="AG33" s="812"/>
      <c r="AH33" s="812"/>
      <c r="AI33" s="812"/>
      <c r="AJ33" s="812"/>
      <c r="AK33" s="812"/>
      <c r="AL33" s="812"/>
      <c r="AM33" s="812"/>
      <c r="AN33" s="812"/>
      <c r="AO33" s="812">
        <v>3</v>
      </c>
      <c r="AP33" s="812"/>
      <c r="AQ33" s="812"/>
      <c r="AR33" s="812"/>
      <c r="AS33" s="812"/>
      <c r="AT33" s="812"/>
      <c r="AU33" s="812"/>
      <c r="AV33" s="812"/>
      <c r="AW33" s="812"/>
      <c r="AX33" s="812"/>
      <c r="AY33" s="812">
        <v>4</v>
      </c>
      <c r="AZ33" s="812"/>
      <c r="BA33" s="812"/>
      <c r="BB33" s="812"/>
      <c r="BC33" s="812"/>
      <c r="BD33" s="812"/>
      <c r="BE33" s="812"/>
      <c r="BF33" s="812"/>
      <c r="BG33" s="812"/>
      <c r="BH33" s="812"/>
      <c r="BI33" s="801">
        <v>5</v>
      </c>
      <c r="BJ33" s="801"/>
      <c r="BK33" s="801"/>
      <c r="BL33" s="801"/>
      <c r="BM33" s="801"/>
      <c r="BN33" s="801"/>
      <c r="BO33" s="801"/>
      <c r="BP33" s="801"/>
      <c r="BQ33" s="801"/>
      <c r="BR33" s="801"/>
      <c r="BS33" s="812">
        <v>6</v>
      </c>
      <c r="BT33" s="812"/>
      <c r="BU33" s="812"/>
      <c r="BV33" s="812"/>
      <c r="BW33" s="812"/>
      <c r="BX33" s="812"/>
      <c r="BY33" s="812"/>
      <c r="BZ33" s="812"/>
      <c r="CA33" s="812"/>
      <c r="CB33" s="812"/>
      <c r="CC33" s="812"/>
      <c r="CD33" s="812"/>
      <c r="CE33" s="812"/>
      <c r="CF33" s="812"/>
      <c r="CG33" s="812"/>
      <c r="CH33" s="812"/>
      <c r="CI33" s="812"/>
      <c r="CJ33" s="812"/>
      <c r="CK33" s="812"/>
      <c r="CL33" s="812"/>
      <c r="CM33" s="812"/>
      <c r="CN33" s="801">
        <v>7</v>
      </c>
      <c r="CO33" s="801"/>
      <c r="CP33" s="801"/>
      <c r="CQ33" s="801"/>
      <c r="CR33" s="801"/>
      <c r="CS33" s="801"/>
      <c r="CT33" s="801"/>
      <c r="CU33" s="801"/>
      <c r="CV33" s="801"/>
      <c r="CW33" s="801"/>
      <c r="CX33" s="801"/>
      <c r="CY33" s="801"/>
      <c r="CZ33" s="801"/>
      <c r="DA33" s="801"/>
      <c r="DB33" s="801">
        <v>8</v>
      </c>
      <c r="DC33" s="801"/>
      <c r="DD33" s="801"/>
      <c r="DE33" s="801"/>
      <c r="DF33" s="801"/>
      <c r="DG33" s="801"/>
      <c r="DH33" s="801"/>
      <c r="DI33" s="801"/>
      <c r="DJ33" s="801"/>
      <c r="DK33" s="801"/>
      <c r="DL33" s="801"/>
      <c r="DM33" s="801"/>
      <c r="DN33" s="801"/>
      <c r="DO33" s="801"/>
      <c r="DP33" s="801">
        <v>9</v>
      </c>
      <c r="DQ33" s="801"/>
      <c r="DR33" s="801"/>
      <c r="DS33" s="801"/>
      <c r="DT33" s="801"/>
      <c r="DU33" s="801"/>
      <c r="DV33" s="801"/>
      <c r="DW33" s="801"/>
      <c r="DX33" s="801"/>
      <c r="DY33" s="801"/>
      <c r="DZ33" s="801"/>
      <c r="EA33" s="801"/>
      <c r="EB33" s="801"/>
      <c r="EC33" s="801"/>
      <c r="ED33" s="801"/>
      <c r="EE33" s="801"/>
      <c r="EF33" s="801"/>
      <c r="EG33" s="801"/>
      <c r="EH33" s="801"/>
      <c r="EI33" s="801"/>
      <c r="EJ33" s="801"/>
      <c r="EK33" s="801"/>
      <c r="EL33" s="801"/>
      <c r="EM33" s="801"/>
      <c r="EN33" s="801">
        <v>10</v>
      </c>
      <c r="EO33" s="801"/>
      <c r="EP33" s="801"/>
      <c r="EQ33" s="801"/>
      <c r="ER33" s="801"/>
      <c r="ES33" s="801"/>
      <c r="ET33" s="801"/>
      <c r="EU33" s="801"/>
      <c r="EV33" s="801"/>
      <c r="EW33" s="801"/>
      <c r="EX33" s="801"/>
      <c r="EY33" s="801"/>
      <c r="EZ33" s="801"/>
      <c r="FA33" s="801"/>
      <c r="FB33" s="801"/>
      <c r="FC33" s="801"/>
      <c r="FD33" s="801"/>
      <c r="FE33" s="801"/>
      <c r="FF33" s="801"/>
      <c r="FG33" s="801"/>
      <c r="FH33" s="801"/>
      <c r="FI33" s="801"/>
      <c r="FJ33" s="801"/>
      <c r="FK33" s="802"/>
    </row>
    <row r="34" spans="1:167" s="138" customFormat="1" ht="11.25" customHeight="1">
      <c r="A34" s="803"/>
      <c r="B34" s="804"/>
      <c r="C34" s="804"/>
      <c r="D34" s="804"/>
      <c r="E34" s="804"/>
      <c r="F34" s="804"/>
      <c r="G34" s="804"/>
      <c r="H34" s="804"/>
      <c r="I34" s="804"/>
      <c r="J34" s="804"/>
      <c r="K34" s="804"/>
      <c r="L34" s="804"/>
      <c r="M34" s="804"/>
      <c r="N34" s="804"/>
      <c r="O34" s="804"/>
      <c r="P34" s="804"/>
      <c r="Q34" s="804"/>
      <c r="R34" s="804"/>
      <c r="S34" s="804"/>
      <c r="T34" s="804"/>
      <c r="U34" s="804"/>
      <c r="V34" s="804"/>
      <c r="W34" s="804"/>
      <c r="X34" s="804"/>
      <c r="Y34" s="804"/>
      <c r="Z34" s="804"/>
      <c r="AA34" s="804"/>
      <c r="AB34" s="804"/>
      <c r="AC34" s="804"/>
      <c r="AD34" s="805"/>
      <c r="AE34" s="806"/>
      <c r="AF34" s="807"/>
      <c r="AG34" s="807"/>
      <c r="AH34" s="807"/>
      <c r="AI34" s="807"/>
      <c r="AJ34" s="807"/>
      <c r="AK34" s="807"/>
      <c r="AL34" s="807"/>
      <c r="AM34" s="807"/>
      <c r="AN34" s="807"/>
      <c r="AO34" s="808"/>
      <c r="AP34" s="808"/>
      <c r="AQ34" s="808"/>
      <c r="AR34" s="808"/>
      <c r="AS34" s="808"/>
      <c r="AT34" s="808"/>
      <c r="AU34" s="808"/>
      <c r="AV34" s="808"/>
      <c r="AW34" s="808"/>
      <c r="AX34" s="808"/>
      <c r="AY34" s="807"/>
      <c r="AZ34" s="807"/>
      <c r="BA34" s="807"/>
      <c r="BB34" s="807"/>
      <c r="BC34" s="807"/>
      <c r="BD34" s="807"/>
      <c r="BE34" s="807"/>
      <c r="BF34" s="807"/>
      <c r="BG34" s="807"/>
      <c r="BH34" s="807"/>
      <c r="BI34" s="807"/>
      <c r="BJ34" s="807"/>
      <c r="BK34" s="807"/>
      <c r="BL34" s="807"/>
      <c r="BM34" s="807"/>
      <c r="BN34" s="807"/>
      <c r="BO34" s="807"/>
      <c r="BP34" s="807"/>
      <c r="BQ34" s="807"/>
      <c r="BR34" s="807"/>
      <c r="BS34" s="809"/>
      <c r="BT34" s="809"/>
      <c r="BU34" s="809"/>
      <c r="BV34" s="809"/>
      <c r="BW34" s="809"/>
      <c r="BX34" s="809"/>
      <c r="BY34" s="809"/>
      <c r="BZ34" s="809"/>
      <c r="CA34" s="809"/>
      <c r="CB34" s="809"/>
      <c r="CC34" s="809"/>
      <c r="CD34" s="809"/>
      <c r="CE34" s="809"/>
      <c r="CF34" s="809"/>
      <c r="CG34" s="809"/>
      <c r="CH34" s="809"/>
      <c r="CI34" s="809"/>
      <c r="CJ34" s="809"/>
      <c r="CK34" s="809"/>
      <c r="CL34" s="809"/>
      <c r="CM34" s="809"/>
      <c r="CN34" s="807"/>
      <c r="CO34" s="807"/>
      <c r="CP34" s="807"/>
      <c r="CQ34" s="807"/>
      <c r="CR34" s="807"/>
      <c r="CS34" s="807"/>
      <c r="CT34" s="807"/>
      <c r="CU34" s="807"/>
      <c r="CV34" s="807"/>
      <c r="CW34" s="807"/>
      <c r="CX34" s="807"/>
      <c r="CY34" s="807"/>
      <c r="CZ34" s="807"/>
      <c r="DA34" s="807"/>
      <c r="DB34" s="809"/>
      <c r="DC34" s="809"/>
      <c r="DD34" s="809"/>
      <c r="DE34" s="809"/>
      <c r="DF34" s="809"/>
      <c r="DG34" s="809"/>
      <c r="DH34" s="809"/>
      <c r="DI34" s="809"/>
      <c r="DJ34" s="809"/>
      <c r="DK34" s="809"/>
      <c r="DL34" s="809"/>
      <c r="DM34" s="809"/>
      <c r="DN34" s="809"/>
      <c r="DO34" s="809"/>
      <c r="DP34" s="809"/>
      <c r="DQ34" s="809"/>
      <c r="DR34" s="809"/>
      <c r="DS34" s="809"/>
      <c r="DT34" s="809"/>
      <c r="DU34" s="809"/>
      <c r="DV34" s="809"/>
      <c r="DW34" s="809"/>
      <c r="DX34" s="809"/>
      <c r="DY34" s="809"/>
      <c r="DZ34" s="809"/>
      <c r="EA34" s="809"/>
      <c r="EB34" s="809"/>
      <c r="EC34" s="809"/>
      <c r="ED34" s="809"/>
      <c r="EE34" s="809"/>
      <c r="EF34" s="809"/>
      <c r="EG34" s="809"/>
      <c r="EH34" s="809"/>
      <c r="EI34" s="809"/>
      <c r="EJ34" s="809"/>
      <c r="EK34" s="809"/>
      <c r="EL34" s="809"/>
      <c r="EM34" s="809"/>
      <c r="EN34" s="809"/>
      <c r="EO34" s="809"/>
      <c r="EP34" s="809"/>
      <c r="EQ34" s="809"/>
      <c r="ER34" s="809"/>
      <c r="ES34" s="809"/>
      <c r="ET34" s="809"/>
      <c r="EU34" s="809"/>
      <c r="EV34" s="809"/>
      <c r="EW34" s="809"/>
      <c r="EX34" s="809"/>
      <c r="EY34" s="809"/>
      <c r="EZ34" s="809"/>
      <c r="FA34" s="809"/>
      <c r="FB34" s="809"/>
      <c r="FC34" s="809"/>
      <c r="FD34" s="809"/>
      <c r="FE34" s="809"/>
      <c r="FF34" s="809"/>
      <c r="FG34" s="809"/>
      <c r="FH34" s="809"/>
      <c r="FI34" s="809"/>
      <c r="FJ34" s="809"/>
      <c r="FK34" s="813"/>
    </row>
    <row r="35" spans="1:167" s="138" customFormat="1" ht="11.25" customHeight="1" thickBot="1">
      <c r="A35" s="790"/>
      <c r="B35" s="790"/>
      <c r="C35" s="790"/>
      <c r="D35" s="790"/>
      <c r="E35" s="790"/>
      <c r="F35" s="790"/>
      <c r="G35" s="790"/>
      <c r="H35" s="790"/>
      <c r="I35" s="790"/>
      <c r="J35" s="790"/>
      <c r="K35" s="790"/>
      <c r="L35" s="790"/>
      <c r="M35" s="790"/>
      <c r="N35" s="790"/>
      <c r="O35" s="790"/>
      <c r="P35" s="790"/>
      <c r="Q35" s="790"/>
      <c r="R35" s="790"/>
      <c r="S35" s="790"/>
      <c r="T35" s="790"/>
      <c r="U35" s="790"/>
      <c r="V35" s="790"/>
      <c r="W35" s="790"/>
      <c r="X35" s="790"/>
      <c r="Y35" s="790"/>
      <c r="Z35" s="790"/>
      <c r="AA35" s="790"/>
      <c r="AB35" s="790"/>
      <c r="AC35" s="790"/>
      <c r="AD35" s="791"/>
      <c r="AE35" s="792"/>
      <c r="AF35" s="793"/>
      <c r="AG35" s="793"/>
      <c r="AH35" s="793"/>
      <c r="AI35" s="793"/>
      <c r="AJ35" s="793"/>
      <c r="AK35" s="793"/>
      <c r="AL35" s="793"/>
      <c r="AM35" s="793"/>
      <c r="AN35" s="793"/>
      <c r="AO35" s="794"/>
      <c r="AP35" s="794"/>
      <c r="AQ35" s="794"/>
      <c r="AR35" s="794"/>
      <c r="AS35" s="794"/>
      <c r="AT35" s="794"/>
      <c r="AU35" s="794"/>
      <c r="AV35" s="794"/>
      <c r="AW35" s="794"/>
      <c r="AX35" s="794"/>
      <c r="AY35" s="793"/>
      <c r="AZ35" s="793"/>
      <c r="BA35" s="793"/>
      <c r="BB35" s="793"/>
      <c r="BC35" s="793"/>
      <c r="BD35" s="793"/>
      <c r="BE35" s="793"/>
      <c r="BF35" s="793"/>
      <c r="BG35" s="793"/>
      <c r="BH35" s="793"/>
      <c r="BI35" s="793"/>
      <c r="BJ35" s="793"/>
      <c r="BK35" s="793"/>
      <c r="BL35" s="793"/>
      <c r="BM35" s="793"/>
      <c r="BN35" s="793"/>
      <c r="BO35" s="793"/>
      <c r="BP35" s="793"/>
      <c r="BQ35" s="793"/>
      <c r="BR35" s="793"/>
      <c r="BS35" s="781"/>
      <c r="BT35" s="781"/>
      <c r="BU35" s="781"/>
      <c r="BV35" s="781"/>
      <c r="BW35" s="781"/>
      <c r="BX35" s="781"/>
      <c r="BY35" s="781"/>
      <c r="BZ35" s="781"/>
      <c r="CA35" s="781"/>
      <c r="CB35" s="781"/>
      <c r="CC35" s="781"/>
      <c r="CD35" s="781"/>
      <c r="CE35" s="781"/>
      <c r="CF35" s="781"/>
      <c r="CG35" s="781"/>
      <c r="CH35" s="781"/>
      <c r="CI35" s="781"/>
      <c r="CJ35" s="781"/>
      <c r="CK35" s="781"/>
      <c r="CL35" s="781"/>
      <c r="CM35" s="781"/>
      <c r="CN35" s="780"/>
      <c r="CO35" s="780"/>
      <c r="CP35" s="780"/>
      <c r="CQ35" s="780"/>
      <c r="CR35" s="780"/>
      <c r="CS35" s="780"/>
      <c r="CT35" s="780"/>
      <c r="CU35" s="780"/>
      <c r="CV35" s="780"/>
      <c r="CW35" s="780"/>
      <c r="CX35" s="780"/>
      <c r="CY35" s="780"/>
      <c r="CZ35" s="780"/>
      <c r="DA35" s="780"/>
      <c r="DB35" s="781"/>
      <c r="DC35" s="781"/>
      <c r="DD35" s="781"/>
      <c r="DE35" s="781"/>
      <c r="DF35" s="781"/>
      <c r="DG35" s="781"/>
      <c r="DH35" s="781"/>
      <c r="DI35" s="781"/>
      <c r="DJ35" s="781"/>
      <c r="DK35" s="781"/>
      <c r="DL35" s="781"/>
      <c r="DM35" s="781"/>
      <c r="DN35" s="781"/>
      <c r="DO35" s="781"/>
      <c r="DP35" s="781"/>
      <c r="DQ35" s="781"/>
      <c r="DR35" s="781"/>
      <c r="DS35" s="781"/>
      <c r="DT35" s="781"/>
      <c r="DU35" s="781"/>
      <c r="DV35" s="781"/>
      <c r="DW35" s="781"/>
      <c r="DX35" s="781"/>
      <c r="DY35" s="781"/>
      <c r="DZ35" s="781"/>
      <c r="EA35" s="781"/>
      <c r="EB35" s="781"/>
      <c r="EC35" s="781"/>
      <c r="ED35" s="781"/>
      <c r="EE35" s="781"/>
      <c r="EF35" s="781"/>
      <c r="EG35" s="781"/>
      <c r="EH35" s="781"/>
      <c r="EI35" s="781"/>
      <c r="EJ35" s="781"/>
      <c r="EK35" s="781"/>
      <c r="EL35" s="781"/>
      <c r="EM35" s="781"/>
      <c r="EN35" s="781"/>
      <c r="EO35" s="781"/>
      <c r="EP35" s="781"/>
      <c r="EQ35" s="781"/>
      <c r="ER35" s="781"/>
      <c r="ES35" s="781"/>
      <c r="ET35" s="781"/>
      <c r="EU35" s="781"/>
      <c r="EV35" s="781"/>
      <c r="EW35" s="781"/>
      <c r="EX35" s="781"/>
      <c r="EY35" s="781"/>
      <c r="EZ35" s="781"/>
      <c r="FA35" s="781"/>
      <c r="FB35" s="781"/>
      <c r="FC35" s="781"/>
      <c r="FD35" s="781"/>
      <c r="FE35" s="781"/>
      <c r="FF35" s="781"/>
      <c r="FG35" s="781"/>
      <c r="FH35" s="781"/>
      <c r="FI35" s="781"/>
      <c r="FJ35" s="781"/>
      <c r="FK35" s="782"/>
    </row>
    <row r="36" spans="1:167" s="147" customFormat="1" ht="12" customHeight="1" thickBot="1">
      <c r="BQ36" s="148" t="s">
        <v>275</v>
      </c>
      <c r="BS36" s="783"/>
      <c r="BT36" s="784"/>
      <c r="BU36" s="784"/>
      <c r="BV36" s="784"/>
      <c r="BW36" s="784"/>
      <c r="BX36" s="784"/>
      <c r="BY36" s="784"/>
      <c r="BZ36" s="784"/>
      <c r="CA36" s="784"/>
      <c r="CB36" s="784"/>
      <c r="CC36" s="784"/>
      <c r="CD36" s="784"/>
      <c r="CE36" s="784"/>
      <c r="CF36" s="784"/>
      <c r="CG36" s="784"/>
      <c r="CH36" s="784"/>
      <c r="CI36" s="784"/>
      <c r="CJ36" s="784"/>
      <c r="CK36" s="784"/>
      <c r="CL36" s="784"/>
      <c r="CM36" s="785"/>
      <c r="CN36" s="786" t="s">
        <v>96</v>
      </c>
      <c r="CO36" s="786"/>
      <c r="CP36" s="786"/>
      <c r="CQ36" s="786"/>
      <c r="CR36" s="786"/>
      <c r="CS36" s="786"/>
      <c r="CT36" s="786"/>
      <c r="CU36" s="786"/>
      <c r="CV36" s="786"/>
      <c r="CW36" s="786"/>
      <c r="CX36" s="786"/>
      <c r="CY36" s="786"/>
      <c r="CZ36" s="786"/>
      <c r="DA36" s="786"/>
      <c r="DB36" s="787"/>
      <c r="DC36" s="787"/>
      <c r="DD36" s="787"/>
      <c r="DE36" s="787"/>
      <c r="DF36" s="787"/>
      <c r="DG36" s="787"/>
      <c r="DH36" s="787"/>
      <c r="DI36" s="787"/>
      <c r="DJ36" s="787"/>
      <c r="DK36" s="787"/>
      <c r="DL36" s="787"/>
      <c r="DM36" s="787"/>
      <c r="DN36" s="787"/>
      <c r="DO36" s="787"/>
      <c r="DP36" s="788"/>
      <c r="DQ36" s="788"/>
      <c r="DR36" s="788"/>
      <c r="DS36" s="788"/>
      <c r="DT36" s="788"/>
      <c r="DU36" s="788"/>
      <c r="DV36" s="788"/>
      <c r="DW36" s="788"/>
      <c r="DX36" s="788"/>
      <c r="DY36" s="788"/>
      <c r="DZ36" s="788"/>
      <c r="EA36" s="788"/>
      <c r="EB36" s="788"/>
      <c r="EC36" s="788"/>
      <c r="ED36" s="788"/>
      <c r="EE36" s="788"/>
      <c r="EF36" s="788"/>
      <c r="EG36" s="788"/>
      <c r="EH36" s="788"/>
      <c r="EI36" s="788"/>
      <c r="EJ36" s="788"/>
      <c r="EK36" s="788"/>
      <c r="EL36" s="788"/>
      <c r="EM36" s="788"/>
      <c r="EN36" s="788"/>
      <c r="EO36" s="788"/>
      <c r="EP36" s="788"/>
      <c r="EQ36" s="788"/>
      <c r="ER36" s="788"/>
      <c r="ES36" s="788"/>
      <c r="ET36" s="788"/>
      <c r="EU36" s="788"/>
      <c r="EV36" s="788"/>
      <c r="EW36" s="788"/>
      <c r="EX36" s="788"/>
      <c r="EY36" s="788"/>
      <c r="EZ36" s="788"/>
      <c r="FA36" s="788"/>
      <c r="FB36" s="788"/>
      <c r="FC36" s="788"/>
      <c r="FD36" s="788"/>
      <c r="FE36" s="788"/>
      <c r="FF36" s="788"/>
      <c r="FG36" s="788"/>
      <c r="FH36" s="788"/>
      <c r="FI36" s="788"/>
      <c r="FJ36" s="788"/>
      <c r="FK36" s="789"/>
    </row>
    <row r="37" spans="1:167" ht="5.0999999999999996" customHeight="1" thickBot="1"/>
    <row r="38" spans="1:167" s="138" customFormat="1" ht="10.5" customHeight="1">
      <c r="ET38" s="141"/>
      <c r="EU38" s="141"/>
      <c r="EX38" s="141" t="s">
        <v>276</v>
      </c>
      <c r="EZ38" s="795"/>
      <c r="FA38" s="796"/>
      <c r="FB38" s="796"/>
      <c r="FC38" s="796"/>
      <c r="FD38" s="796"/>
      <c r="FE38" s="796"/>
      <c r="FF38" s="796"/>
      <c r="FG38" s="796"/>
      <c r="FH38" s="796"/>
      <c r="FI38" s="796"/>
      <c r="FJ38" s="796"/>
      <c r="FK38" s="797"/>
    </row>
    <row r="39" spans="1:167" s="138" customFormat="1" ht="10.5" customHeight="1" thickBot="1">
      <c r="A39" s="138" t="s">
        <v>277</v>
      </c>
      <c r="N39" s="773"/>
      <c r="O39" s="773"/>
      <c r="P39" s="773"/>
      <c r="Q39" s="773"/>
      <c r="R39" s="773"/>
      <c r="S39" s="773"/>
      <c r="T39" s="773"/>
      <c r="U39" s="773"/>
      <c r="V39" s="773"/>
      <c r="W39" s="773"/>
      <c r="X39" s="773"/>
      <c r="Y39" s="773"/>
      <c r="Z39" s="773"/>
      <c r="AA39" s="773"/>
      <c r="AB39" s="773"/>
      <c r="AC39" s="773"/>
      <c r="AD39" s="773"/>
      <c r="AE39" s="773"/>
      <c r="AF39" s="773"/>
      <c r="AH39" s="773"/>
      <c r="AI39" s="773"/>
      <c r="AJ39" s="773"/>
      <c r="AK39" s="773"/>
      <c r="AL39" s="773"/>
      <c r="AM39" s="773"/>
      <c r="AN39" s="773"/>
      <c r="AO39" s="773"/>
      <c r="AP39" s="773"/>
      <c r="AQ39" s="773"/>
      <c r="AR39" s="773"/>
      <c r="AS39" s="773"/>
      <c r="AT39" s="773"/>
      <c r="AU39" s="773"/>
      <c r="AV39" s="773"/>
      <c r="AW39" s="773"/>
      <c r="AX39" s="773"/>
      <c r="AY39" s="773"/>
      <c r="AZ39" s="773"/>
      <c r="BA39" s="773"/>
      <c r="BB39" s="773"/>
      <c r="BC39" s="773"/>
      <c r="BD39" s="773"/>
      <c r="BE39" s="773"/>
      <c r="BF39" s="773"/>
      <c r="ET39" s="141"/>
      <c r="EU39" s="141"/>
      <c r="EW39" s="147"/>
      <c r="EX39" s="141" t="s">
        <v>278</v>
      </c>
      <c r="EZ39" s="798"/>
      <c r="FA39" s="799"/>
      <c r="FB39" s="799"/>
      <c r="FC39" s="799"/>
      <c r="FD39" s="799"/>
      <c r="FE39" s="799"/>
      <c r="FF39" s="799"/>
      <c r="FG39" s="799"/>
      <c r="FH39" s="799"/>
      <c r="FI39" s="799"/>
      <c r="FJ39" s="799"/>
      <c r="FK39" s="800"/>
    </row>
    <row r="40" spans="1:167" s="137" customFormat="1" ht="10.5" customHeight="1" thickBot="1">
      <c r="N40" s="778" t="s">
        <v>34</v>
      </c>
      <c r="O40" s="778"/>
      <c r="P40" s="778"/>
      <c r="Q40" s="778"/>
      <c r="R40" s="778"/>
      <c r="S40" s="778"/>
      <c r="T40" s="778"/>
      <c r="U40" s="778"/>
      <c r="V40" s="778"/>
      <c r="W40" s="778"/>
      <c r="X40" s="778"/>
      <c r="Y40" s="778"/>
      <c r="Z40" s="778"/>
      <c r="AA40" s="778"/>
      <c r="AB40" s="778"/>
      <c r="AC40" s="778"/>
      <c r="AD40" s="778"/>
      <c r="AE40" s="778"/>
      <c r="AF40" s="778"/>
      <c r="AH40" s="779" t="s">
        <v>35</v>
      </c>
      <c r="AI40" s="779"/>
      <c r="AJ40" s="779"/>
      <c r="AK40" s="779"/>
      <c r="AL40" s="779"/>
      <c r="AM40" s="779"/>
      <c r="AN40" s="779"/>
      <c r="AO40" s="779"/>
      <c r="AP40" s="779"/>
      <c r="AQ40" s="779"/>
      <c r="AR40" s="779"/>
      <c r="AS40" s="779"/>
      <c r="AT40" s="779"/>
      <c r="AU40" s="779"/>
      <c r="AV40" s="779"/>
      <c r="AW40" s="779"/>
      <c r="AX40" s="779"/>
      <c r="AY40" s="779"/>
      <c r="AZ40" s="779"/>
      <c r="BA40" s="779"/>
      <c r="BB40" s="779"/>
      <c r="BC40" s="779"/>
      <c r="BD40" s="779"/>
      <c r="BE40" s="779"/>
      <c r="BF40" s="779"/>
    </row>
    <row r="41" spans="1:167" ht="10.5" customHeight="1">
      <c r="A41" s="138" t="s">
        <v>279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X41" s="774" t="s">
        <v>280</v>
      </c>
      <c r="BY41" s="775"/>
      <c r="BZ41" s="775"/>
      <c r="CA41" s="775"/>
      <c r="CB41" s="775"/>
      <c r="CC41" s="775"/>
      <c r="CD41" s="775"/>
      <c r="CE41" s="775"/>
      <c r="CF41" s="775"/>
      <c r="CG41" s="775"/>
      <c r="CH41" s="775"/>
      <c r="CI41" s="775"/>
      <c r="CJ41" s="775"/>
      <c r="CK41" s="775"/>
      <c r="CL41" s="775"/>
      <c r="CM41" s="775"/>
      <c r="CN41" s="775"/>
      <c r="CO41" s="775"/>
      <c r="CP41" s="775"/>
      <c r="CQ41" s="775"/>
      <c r="CR41" s="775"/>
      <c r="CS41" s="775"/>
      <c r="CT41" s="775"/>
      <c r="CU41" s="775"/>
      <c r="CV41" s="775"/>
      <c r="CW41" s="775"/>
      <c r="CX41" s="775"/>
      <c r="CY41" s="775"/>
      <c r="CZ41" s="775"/>
      <c r="DA41" s="775"/>
      <c r="DB41" s="775"/>
      <c r="DC41" s="775"/>
      <c r="DD41" s="775"/>
      <c r="DE41" s="775"/>
      <c r="DF41" s="775"/>
      <c r="DG41" s="775"/>
      <c r="DH41" s="775"/>
      <c r="DI41" s="775"/>
      <c r="DJ41" s="775"/>
      <c r="DK41" s="775"/>
      <c r="DL41" s="775"/>
      <c r="DM41" s="775"/>
      <c r="DN41" s="775"/>
      <c r="DO41" s="775"/>
      <c r="DP41" s="775"/>
      <c r="DQ41" s="775"/>
      <c r="DR41" s="775"/>
      <c r="DS41" s="775"/>
      <c r="DT41" s="775"/>
      <c r="DU41" s="775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6"/>
    </row>
    <row r="42" spans="1:167" ht="10.5" customHeight="1">
      <c r="A42" s="138" t="s">
        <v>281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X42" s="776" t="s">
        <v>282</v>
      </c>
      <c r="BY42" s="777"/>
      <c r="BZ42" s="777"/>
      <c r="CA42" s="777"/>
      <c r="CB42" s="777"/>
      <c r="CC42" s="777"/>
      <c r="CD42" s="777"/>
      <c r="CE42" s="777"/>
      <c r="CF42" s="777"/>
      <c r="CG42" s="777"/>
      <c r="CH42" s="777"/>
      <c r="CI42" s="777"/>
      <c r="CJ42" s="777"/>
      <c r="CK42" s="777"/>
      <c r="CL42" s="777"/>
      <c r="CM42" s="777"/>
      <c r="CN42" s="777"/>
      <c r="CO42" s="777"/>
      <c r="CP42" s="777"/>
      <c r="CQ42" s="777"/>
      <c r="CR42" s="777"/>
      <c r="CS42" s="777"/>
      <c r="CT42" s="777"/>
      <c r="CU42" s="777"/>
      <c r="CV42" s="777"/>
      <c r="CW42" s="777"/>
      <c r="CX42" s="777"/>
      <c r="CY42" s="777"/>
      <c r="CZ42" s="777"/>
      <c r="DA42" s="777"/>
      <c r="DB42" s="777"/>
      <c r="DC42" s="777"/>
      <c r="DD42" s="777"/>
      <c r="DE42" s="777"/>
      <c r="DF42" s="777"/>
      <c r="DG42" s="777"/>
      <c r="DH42" s="777"/>
      <c r="DI42" s="777"/>
      <c r="DJ42" s="777"/>
      <c r="DK42" s="777"/>
      <c r="DL42" s="777"/>
      <c r="DM42" s="777"/>
      <c r="DN42" s="777"/>
      <c r="DO42" s="777"/>
      <c r="DP42" s="777"/>
      <c r="DQ42" s="777"/>
      <c r="DR42" s="777"/>
      <c r="DS42" s="777"/>
      <c r="DT42" s="777"/>
      <c r="DU42" s="777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167"/>
      <c r="EN42" s="167"/>
      <c r="EO42" s="167"/>
      <c r="EP42" s="167"/>
      <c r="EQ42" s="167"/>
      <c r="ER42" s="167"/>
      <c r="ES42" s="167"/>
      <c r="ET42" s="167"/>
      <c r="EU42" s="167"/>
      <c r="EV42" s="167"/>
      <c r="EW42" s="167"/>
      <c r="EX42" s="167"/>
      <c r="EY42" s="167"/>
      <c r="EZ42" s="167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  <c r="FK42" s="168"/>
    </row>
    <row r="43" spans="1:167" ht="10.5" customHeight="1">
      <c r="A43" s="138" t="s">
        <v>283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773"/>
      <c r="O43" s="773"/>
      <c r="P43" s="773"/>
      <c r="Q43" s="773"/>
      <c r="R43" s="773"/>
      <c r="S43" s="773"/>
      <c r="T43" s="773"/>
      <c r="U43" s="773"/>
      <c r="V43" s="773"/>
      <c r="W43" s="773"/>
      <c r="X43" s="773"/>
      <c r="Y43" s="773"/>
      <c r="Z43" s="773"/>
      <c r="AA43" s="773"/>
      <c r="AB43" s="773"/>
      <c r="AC43" s="773"/>
      <c r="AD43" s="773"/>
      <c r="AE43" s="773"/>
      <c r="AF43" s="773"/>
      <c r="AH43" s="773"/>
      <c r="AI43" s="773"/>
      <c r="AJ43" s="773"/>
      <c r="AK43" s="773"/>
      <c r="AL43" s="773"/>
      <c r="AM43" s="773"/>
      <c r="AN43" s="773"/>
      <c r="AO43" s="773"/>
      <c r="AP43" s="773"/>
      <c r="AQ43" s="773"/>
      <c r="AR43" s="773"/>
      <c r="AS43" s="773"/>
      <c r="AT43" s="773"/>
      <c r="AU43" s="773"/>
      <c r="AV43" s="773"/>
      <c r="AW43" s="773"/>
      <c r="AX43" s="773"/>
      <c r="AY43" s="773"/>
      <c r="AZ43" s="773"/>
      <c r="BA43" s="773"/>
      <c r="BB43" s="773"/>
      <c r="BC43" s="773"/>
      <c r="BD43" s="773"/>
      <c r="BE43" s="773"/>
      <c r="BF43" s="773"/>
      <c r="BX43" s="169"/>
      <c r="BY43" s="138" t="s">
        <v>284</v>
      </c>
      <c r="CL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8"/>
      <c r="EL43" s="138"/>
      <c r="EM43" s="138"/>
      <c r="EN43" s="138"/>
      <c r="EO43" s="138"/>
      <c r="EP43" s="138"/>
      <c r="EQ43" s="138"/>
      <c r="ER43" s="138"/>
      <c r="ES43" s="138"/>
      <c r="ET43" s="138"/>
      <c r="EU43" s="138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38"/>
      <c r="FG43" s="138"/>
      <c r="FH43" s="138"/>
      <c r="FI43" s="138"/>
      <c r="FJ43" s="138"/>
      <c r="FK43" s="170"/>
    </row>
    <row r="44" spans="1:167" ht="10.5" customHeight="1">
      <c r="N44" s="778" t="s">
        <v>34</v>
      </c>
      <c r="O44" s="778"/>
      <c r="P44" s="778"/>
      <c r="Q44" s="778"/>
      <c r="R44" s="778"/>
      <c r="S44" s="778"/>
      <c r="T44" s="778"/>
      <c r="U44" s="778"/>
      <c r="V44" s="778"/>
      <c r="W44" s="778"/>
      <c r="X44" s="778"/>
      <c r="Y44" s="778"/>
      <c r="Z44" s="778"/>
      <c r="AA44" s="778"/>
      <c r="AB44" s="778"/>
      <c r="AC44" s="778"/>
      <c r="AD44" s="778"/>
      <c r="AE44" s="778"/>
      <c r="AF44" s="778"/>
      <c r="AH44" s="779" t="s">
        <v>35</v>
      </c>
      <c r="AI44" s="779"/>
      <c r="AJ44" s="779"/>
      <c r="AK44" s="779"/>
      <c r="AL44" s="779"/>
      <c r="AM44" s="779"/>
      <c r="AN44" s="779"/>
      <c r="AO44" s="779"/>
      <c r="AP44" s="779"/>
      <c r="AQ44" s="779"/>
      <c r="AR44" s="779"/>
      <c r="AS44" s="779"/>
      <c r="AT44" s="779"/>
      <c r="AU44" s="779"/>
      <c r="AV44" s="779"/>
      <c r="AW44" s="779"/>
      <c r="AX44" s="779"/>
      <c r="AY44" s="779"/>
      <c r="AZ44" s="779"/>
      <c r="BA44" s="779"/>
      <c r="BB44" s="779"/>
      <c r="BC44" s="779"/>
      <c r="BD44" s="779"/>
      <c r="BE44" s="779"/>
      <c r="BF44" s="779"/>
      <c r="BX44" s="169"/>
      <c r="BY44" s="138" t="s">
        <v>285</v>
      </c>
      <c r="CL44" s="773"/>
      <c r="CM44" s="773"/>
      <c r="CN44" s="773"/>
      <c r="CO44" s="773"/>
      <c r="CP44" s="773"/>
      <c r="CQ44" s="773"/>
      <c r="CR44" s="773"/>
      <c r="CS44" s="773"/>
      <c r="CT44" s="773"/>
      <c r="CU44" s="773"/>
      <c r="CV44" s="773"/>
      <c r="CW44" s="773"/>
      <c r="CX44" s="773"/>
      <c r="CZ44" s="773"/>
      <c r="DA44" s="773"/>
      <c r="DB44" s="773"/>
      <c r="DC44" s="773"/>
      <c r="DD44" s="773"/>
      <c r="DE44" s="773"/>
      <c r="DF44" s="773"/>
      <c r="DG44" s="773"/>
      <c r="DH44" s="773"/>
      <c r="DJ44" s="773"/>
      <c r="DK44" s="773"/>
      <c r="DL44" s="773"/>
      <c r="DM44" s="773"/>
      <c r="DN44" s="773"/>
      <c r="DO44" s="773"/>
      <c r="DP44" s="773"/>
      <c r="DQ44" s="773"/>
      <c r="DR44" s="773"/>
      <c r="DS44" s="773"/>
      <c r="DT44" s="773"/>
      <c r="DU44" s="773"/>
      <c r="DV44" s="773"/>
      <c r="DW44" s="773"/>
      <c r="DX44" s="773"/>
      <c r="DY44" s="773"/>
      <c r="DZ44" s="773"/>
      <c r="EA44" s="773"/>
      <c r="EC44" s="771"/>
      <c r="ED44" s="771"/>
      <c r="EE44" s="771"/>
      <c r="EF44" s="771"/>
      <c r="EG44" s="771"/>
      <c r="EH44" s="771"/>
      <c r="EI44" s="771"/>
      <c r="EJ44" s="771"/>
      <c r="EK44" s="771"/>
      <c r="EL44" s="771"/>
      <c r="FJ44" s="138"/>
      <c r="FK44" s="170"/>
    </row>
    <row r="45" spans="1:167" ht="10.5" customHeight="1">
      <c r="A45" s="138" t="s">
        <v>284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X45" s="169"/>
      <c r="CL45" s="767" t="s">
        <v>36</v>
      </c>
      <c r="CM45" s="767"/>
      <c r="CN45" s="767"/>
      <c r="CO45" s="767"/>
      <c r="CP45" s="767"/>
      <c r="CQ45" s="767"/>
      <c r="CR45" s="767"/>
      <c r="CS45" s="767"/>
      <c r="CT45" s="767"/>
      <c r="CU45" s="767"/>
      <c r="CV45" s="767"/>
      <c r="CW45" s="767"/>
      <c r="CX45" s="767"/>
      <c r="CZ45" s="767" t="s">
        <v>34</v>
      </c>
      <c r="DA45" s="767"/>
      <c r="DB45" s="767"/>
      <c r="DC45" s="767"/>
      <c r="DD45" s="767"/>
      <c r="DE45" s="767"/>
      <c r="DF45" s="767"/>
      <c r="DG45" s="767"/>
      <c r="DH45" s="767"/>
      <c r="DJ45" s="767" t="s">
        <v>35</v>
      </c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C45" s="767" t="s">
        <v>286</v>
      </c>
      <c r="ED45" s="767"/>
      <c r="EE45" s="767"/>
      <c r="EF45" s="767"/>
      <c r="EG45" s="767"/>
      <c r="EH45" s="767"/>
      <c r="EI45" s="767"/>
      <c r="EJ45" s="767"/>
      <c r="EK45" s="767"/>
      <c r="EL45" s="767"/>
      <c r="FJ45" s="171"/>
      <c r="FK45" s="170"/>
    </row>
    <row r="46" spans="1:167" ht="10.5" customHeight="1">
      <c r="A46" s="138" t="s">
        <v>285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773"/>
      <c r="O46" s="773"/>
      <c r="P46" s="773"/>
      <c r="Q46" s="773"/>
      <c r="R46" s="773"/>
      <c r="S46" s="773"/>
      <c r="T46" s="773"/>
      <c r="U46" s="773"/>
      <c r="V46" s="773"/>
      <c r="W46" s="773"/>
      <c r="X46" s="773"/>
      <c r="Y46" s="773"/>
      <c r="Z46" s="773"/>
      <c r="AA46" s="773"/>
      <c r="AB46" s="773"/>
      <c r="AD46" s="773"/>
      <c r="AE46" s="773"/>
      <c r="AF46" s="773"/>
      <c r="AG46" s="773"/>
      <c r="AH46" s="773"/>
      <c r="AI46" s="773"/>
      <c r="AJ46" s="773"/>
      <c r="AK46" s="773"/>
      <c r="AL46" s="773"/>
      <c r="AM46" s="773"/>
      <c r="AO46" s="773"/>
      <c r="AP46" s="773"/>
      <c r="AQ46" s="773"/>
      <c r="AR46" s="773"/>
      <c r="AS46" s="773"/>
      <c r="AT46" s="773"/>
      <c r="AU46" s="773"/>
      <c r="AV46" s="773"/>
      <c r="AW46" s="773"/>
      <c r="AX46" s="773"/>
      <c r="AY46" s="773"/>
      <c r="AZ46" s="773"/>
      <c r="BA46" s="773"/>
      <c r="BB46" s="773"/>
      <c r="BC46" s="773"/>
      <c r="BD46" s="773"/>
      <c r="BE46" s="773"/>
      <c r="BF46" s="773"/>
      <c r="BH46" s="771"/>
      <c r="BI46" s="771"/>
      <c r="BJ46" s="771"/>
      <c r="BK46" s="771"/>
      <c r="BL46" s="771"/>
      <c r="BM46" s="771"/>
      <c r="BN46" s="771"/>
      <c r="BO46" s="771"/>
      <c r="BP46" s="771"/>
      <c r="BQ46" s="771"/>
      <c r="BR46" s="771"/>
      <c r="BS46" s="771"/>
      <c r="BT46" s="771"/>
      <c r="BU46" s="771"/>
      <c r="BX46" s="169"/>
      <c r="BY46" s="770" t="s">
        <v>243</v>
      </c>
      <c r="BZ46" s="770"/>
      <c r="CA46" s="771"/>
      <c r="CB46" s="771"/>
      <c r="CC46" s="771"/>
      <c r="CD46" s="771"/>
      <c r="CE46" s="771"/>
      <c r="CF46" s="769" t="s">
        <v>243</v>
      </c>
      <c r="CG46" s="769"/>
      <c r="CH46" s="771"/>
      <c r="CI46" s="771"/>
      <c r="CJ46" s="771"/>
      <c r="CK46" s="771"/>
      <c r="CL46" s="771"/>
      <c r="CM46" s="771"/>
      <c r="CN46" s="771"/>
      <c r="CO46" s="771"/>
      <c r="CP46" s="771"/>
      <c r="CQ46" s="771"/>
      <c r="CR46" s="771"/>
      <c r="CS46" s="771"/>
      <c r="CT46" s="771"/>
      <c r="CU46" s="771"/>
      <c r="CV46" s="771"/>
      <c r="CW46" s="771"/>
      <c r="CX46" s="771"/>
      <c r="CY46" s="771"/>
      <c r="CZ46" s="771"/>
      <c r="DA46" s="771"/>
      <c r="DB46" s="771"/>
      <c r="DC46" s="771"/>
      <c r="DD46" s="771"/>
      <c r="DE46" s="770">
        <v>20</v>
      </c>
      <c r="DF46" s="770"/>
      <c r="DG46" s="770"/>
      <c r="DH46" s="770"/>
      <c r="DI46" s="772"/>
      <c r="DJ46" s="772"/>
      <c r="DK46" s="772"/>
      <c r="DL46" s="769" t="s">
        <v>244</v>
      </c>
      <c r="DM46" s="769"/>
      <c r="DN46" s="769"/>
      <c r="ED46" s="138"/>
      <c r="EE46" s="138"/>
      <c r="EF46" s="138"/>
      <c r="EG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8"/>
      <c r="FG46" s="138"/>
      <c r="FH46" s="138"/>
      <c r="FI46" s="138"/>
      <c r="FJ46" s="138"/>
      <c r="FK46" s="170"/>
    </row>
    <row r="47" spans="1:167" s="137" customFormat="1" ht="9.75" customHeight="1" thickBot="1">
      <c r="N47" s="767" t="s">
        <v>36</v>
      </c>
      <c r="O47" s="767"/>
      <c r="P47" s="767"/>
      <c r="Q47" s="767"/>
      <c r="R47" s="767"/>
      <c r="S47" s="767"/>
      <c r="T47" s="767"/>
      <c r="U47" s="767"/>
      <c r="V47" s="767"/>
      <c r="W47" s="767"/>
      <c r="X47" s="767"/>
      <c r="Y47" s="767"/>
      <c r="Z47" s="767"/>
      <c r="AA47" s="767"/>
      <c r="AB47" s="767"/>
      <c r="AD47" s="767" t="s">
        <v>34</v>
      </c>
      <c r="AE47" s="767"/>
      <c r="AF47" s="767"/>
      <c r="AG47" s="767"/>
      <c r="AH47" s="767"/>
      <c r="AI47" s="767"/>
      <c r="AJ47" s="767"/>
      <c r="AK47" s="767"/>
      <c r="AL47" s="767"/>
      <c r="AM47" s="767"/>
      <c r="AO47" s="767" t="s">
        <v>35</v>
      </c>
      <c r="AP47" s="767"/>
      <c r="AQ47" s="767"/>
      <c r="AR47" s="767"/>
      <c r="AS47" s="767"/>
      <c r="AT47" s="767"/>
      <c r="AU47" s="767"/>
      <c r="AV47" s="767"/>
      <c r="AW47" s="767"/>
      <c r="AX47" s="767"/>
      <c r="AY47" s="767"/>
      <c r="AZ47" s="767"/>
      <c r="BA47" s="767"/>
      <c r="BB47" s="767"/>
      <c r="BC47" s="767"/>
      <c r="BD47" s="767"/>
      <c r="BE47" s="767"/>
      <c r="BF47" s="767"/>
      <c r="BH47" s="768" t="s">
        <v>286</v>
      </c>
      <c r="BI47" s="768"/>
      <c r="BJ47" s="768"/>
      <c r="BK47" s="768"/>
      <c r="BL47" s="768"/>
      <c r="BM47" s="768"/>
      <c r="BN47" s="768"/>
      <c r="BO47" s="768"/>
      <c r="BP47" s="768"/>
      <c r="BQ47" s="768"/>
      <c r="BR47" s="768"/>
      <c r="BS47" s="768"/>
      <c r="BT47" s="768"/>
      <c r="BU47" s="768"/>
      <c r="BX47" s="172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3"/>
      <c r="EL47" s="173"/>
      <c r="EM47" s="173"/>
      <c r="EN47" s="173"/>
      <c r="EO47" s="173"/>
      <c r="EP47" s="173"/>
      <c r="EQ47" s="173"/>
      <c r="ER47" s="173"/>
      <c r="ES47" s="173"/>
      <c r="ET47" s="173"/>
      <c r="EU47" s="173"/>
      <c r="EV47" s="173"/>
      <c r="EW47" s="173"/>
      <c r="EX47" s="173"/>
      <c r="EY47" s="173"/>
      <c r="EZ47" s="173"/>
      <c r="FA47" s="173"/>
      <c r="FB47" s="173"/>
      <c r="FC47" s="173"/>
      <c r="FD47" s="173"/>
      <c r="FE47" s="173"/>
      <c r="FF47" s="173"/>
      <c r="FG47" s="173"/>
      <c r="FH47" s="173"/>
      <c r="FI47" s="173"/>
      <c r="FJ47" s="173"/>
      <c r="FK47" s="174"/>
    </row>
    <row r="48" spans="1:167" s="138" customFormat="1" ht="10.5" customHeight="1">
      <c r="A48" s="770" t="s">
        <v>243</v>
      </c>
      <c r="B48" s="770"/>
      <c r="C48" s="771"/>
      <c r="D48" s="771"/>
      <c r="E48" s="771"/>
      <c r="F48" s="771"/>
      <c r="G48" s="771"/>
      <c r="H48" s="769" t="s">
        <v>243</v>
      </c>
      <c r="I48" s="769"/>
      <c r="J48" s="771"/>
      <c r="K48" s="771"/>
      <c r="L48" s="771"/>
      <c r="M48" s="771"/>
      <c r="N48" s="771"/>
      <c r="O48" s="771"/>
      <c r="P48" s="771"/>
      <c r="Q48" s="771"/>
      <c r="R48" s="771"/>
      <c r="S48" s="771"/>
      <c r="T48" s="771"/>
      <c r="U48" s="771"/>
      <c r="V48" s="771"/>
      <c r="W48" s="771"/>
      <c r="X48" s="771"/>
      <c r="Y48" s="771"/>
      <c r="Z48" s="771"/>
      <c r="AA48" s="771"/>
      <c r="AB48" s="771"/>
      <c r="AC48" s="771"/>
      <c r="AD48" s="771"/>
      <c r="AE48" s="771"/>
      <c r="AF48" s="771"/>
      <c r="AG48" s="770">
        <v>20</v>
      </c>
      <c r="AH48" s="770"/>
      <c r="AI48" s="770"/>
      <c r="AJ48" s="770"/>
      <c r="AK48" s="772"/>
      <c r="AL48" s="772"/>
      <c r="AM48" s="772"/>
      <c r="AN48" s="769" t="s">
        <v>244</v>
      </c>
      <c r="AO48" s="769"/>
      <c r="AP48" s="769"/>
    </row>
    <row r="49" s="138" customFormat="1" ht="3" customHeight="1"/>
  </sheetData>
  <mergeCells count="134">
    <mergeCell ref="BP7:CK7"/>
    <mergeCell ref="DY7:FK7"/>
    <mergeCell ref="BQ8:BU8"/>
    <mergeCell ref="BV8:BW8"/>
    <mergeCell ref="BX8:CT8"/>
    <mergeCell ref="CU8:CX8"/>
    <mergeCell ref="CY8:DA8"/>
    <mergeCell ref="DB8:DD8"/>
    <mergeCell ref="BP1:FK1"/>
    <mergeCell ref="BP2:FK2"/>
    <mergeCell ref="BP3:FK3"/>
    <mergeCell ref="BP4:FK4"/>
    <mergeCell ref="BP5:FK5"/>
    <mergeCell ref="BP6:CK6"/>
    <mergeCell ref="DY6:FK6"/>
    <mergeCell ref="B9:EX9"/>
    <mergeCell ref="EJ10:EM10"/>
    <mergeCell ref="EZ10:FK10"/>
    <mergeCell ref="EZ11:FK11"/>
    <mergeCell ref="AR12:AV12"/>
    <mergeCell ref="AW12:AX12"/>
    <mergeCell ref="AY12:BU12"/>
    <mergeCell ref="BV12:BY12"/>
    <mergeCell ref="BZ12:CB12"/>
    <mergeCell ref="CC12:CE12"/>
    <mergeCell ref="AO19:EL20"/>
    <mergeCell ref="EZ19:FK19"/>
    <mergeCell ref="EZ20:FK20"/>
    <mergeCell ref="AO21:EL22"/>
    <mergeCell ref="EZ21:FK22"/>
    <mergeCell ref="EZ23:FK23"/>
    <mergeCell ref="EZ12:FK12"/>
    <mergeCell ref="AO13:EL14"/>
    <mergeCell ref="EZ13:FK14"/>
    <mergeCell ref="EZ15:FK17"/>
    <mergeCell ref="AY16:BZ17"/>
    <mergeCell ref="AO18:EL18"/>
    <mergeCell ref="EZ18:FK18"/>
    <mergeCell ref="L24:AV24"/>
    <mergeCell ref="EZ24:FK24"/>
    <mergeCell ref="L25:AV25"/>
    <mergeCell ref="EN26:FK26"/>
    <mergeCell ref="A28:AD32"/>
    <mergeCell ref="AE28:AN32"/>
    <mergeCell ref="AO28:AX32"/>
    <mergeCell ref="AY28:BH32"/>
    <mergeCell ref="BI28:CM28"/>
    <mergeCell ref="CN28:DO31"/>
    <mergeCell ref="DP28:FK31"/>
    <mergeCell ref="BI29:CM29"/>
    <mergeCell ref="CB30:CD30"/>
    <mergeCell ref="BI32:BR32"/>
    <mergeCell ref="BS32:CM32"/>
    <mergeCell ref="CN32:DA32"/>
    <mergeCell ref="DB32:DO32"/>
    <mergeCell ref="DP32:EM32"/>
    <mergeCell ref="EN32:FK32"/>
    <mergeCell ref="CN33:DA33"/>
    <mergeCell ref="DB33:DO33"/>
    <mergeCell ref="DP33:EM33"/>
    <mergeCell ref="EN33:FK33"/>
    <mergeCell ref="A34:AD34"/>
    <mergeCell ref="AE34:AN34"/>
    <mergeCell ref="AO34:AX34"/>
    <mergeCell ref="AY34:BH34"/>
    <mergeCell ref="BI34:BR34"/>
    <mergeCell ref="BS34:CM34"/>
    <mergeCell ref="A33:AD33"/>
    <mergeCell ref="AE33:AN33"/>
    <mergeCell ref="AO33:AX33"/>
    <mergeCell ref="AY33:BH33"/>
    <mergeCell ref="BI33:BR33"/>
    <mergeCell ref="BS33:CM33"/>
    <mergeCell ref="CN34:DA34"/>
    <mergeCell ref="DB34:DO34"/>
    <mergeCell ref="DP34:EM34"/>
    <mergeCell ref="EN34:FK34"/>
    <mergeCell ref="N40:AF40"/>
    <mergeCell ref="AH40:BF40"/>
    <mergeCell ref="CN35:DA35"/>
    <mergeCell ref="DB35:DO35"/>
    <mergeCell ref="DP35:EM35"/>
    <mergeCell ref="EN35:FK35"/>
    <mergeCell ref="BS36:CM36"/>
    <mergeCell ref="CN36:DA36"/>
    <mergeCell ref="DB36:DO36"/>
    <mergeCell ref="DP36:EM36"/>
    <mergeCell ref="EN36:FK36"/>
    <mergeCell ref="A35:AD35"/>
    <mergeCell ref="AE35:AN35"/>
    <mergeCell ref="AO35:AX35"/>
    <mergeCell ref="AY35:BH35"/>
    <mergeCell ref="BI35:BR35"/>
    <mergeCell ref="BS35:CM35"/>
    <mergeCell ref="EZ38:FK38"/>
    <mergeCell ref="N39:AF39"/>
    <mergeCell ref="AH39:BF39"/>
    <mergeCell ref="EZ39:FK39"/>
    <mergeCell ref="EC45:EL45"/>
    <mergeCell ref="N46:AB46"/>
    <mergeCell ref="AD46:AM46"/>
    <mergeCell ref="AO46:BF46"/>
    <mergeCell ref="BH46:BU46"/>
    <mergeCell ref="BY46:BZ46"/>
    <mergeCell ref="CA46:CE46"/>
    <mergeCell ref="BX41:EL41"/>
    <mergeCell ref="BX42:EL42"/>
    <mergeCell ref="N43:AF43"/>
    <mergeCell ref="AH43:BF43"/>
    <mergeCell ref="N44:AF44"/>
    <mergeCell ref="AH44:BF44"/>
    <mergeCell ref="CL44:CX44"/>
    <mergeCell ref="CZ44:DH44"/>
    <mergeCell ref="DJ44:EA44"/>
    <mergeCell ref="EC44:EL44"/>
    <mergeCell ref="DE46:DH46"/>
    <mergeCell ref="DI46:DK46"/>
    <mergeCell ref="DL46:DN46"/>
    <mergeCell ref="N47:AB47"/>
    <mergeCell ref="AD47:AM47"/>
    <mergeCell ref="AO47:BF47"/>
    <mergeCell ref="BH47:BU47"/>
    <mergeCell ref="CL45:CX45"/>
    <mergeCell ref="CZ45:DH45"/>
    <mergeCell ref="DJ45:EA45"/>
    <mergeCell ref="AN48:AP48"/>
    <mergeCell ref="A48:B48"/>
    <mergeCell ref="C48:G48"/>
    <mergeCell ref="H48:I48"/>
    <mergeCell ref="J48:AF48"/>
    <mergeCell ref="AG48:AJ48"/>
    <mergeCell ref="AK48:AM48"/>
    <mergeCell ref="CF46:CG46"/>
    <mergeCell ref="CH46:DD46"/>
  </mergeCells>
  <pageMargins left="0.39370078740157483" right="0.31496062992125984" top="0.59055118110236227" bottom="0.35433070866141736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view="pageBreakPreview" topLeftCell="A7" zoomScale="90" zoomScaleNormal="85" zoomScaleSheetLayoutView="90" workbookViewId="0">
      <selection activeCell="E33" sqref="E33"/>
    </sheetView>
  </sheetViews>
  <sheetFormatPr defaultRowHeight="15"/>
  <cols>
    <col min="1" max="1" width="9.140625" style="280"/>
    <col min="2" max="2" width="20.7109375" style="280" customWidth="1"/>
    <col min="3" max="3" width="17.5703125" style="280" customWidth="1"/>
    <col min="4" max="4" width="11.7109375" style="280" customWidth="1"/>
    <col min="5" max="5" width="18.85546875" style="280" customWidth="1"/>
    <col min="6" max="6" width="20.7109375" style="280" customWidth="1"/>
    <col min="7" max="7" width="20.140625" style="280" customWidth="1"/>
    <col min="8" max="8" width="17" style="280" customWidth="1"/>
    <col min="9" max="9" width="15.85546875" style="280" customWidth="1"/>
    <col min="10" max="10" width="22" style="280" customWidth="1"/>
    <col min="11" max="11" width="14.7109375" style="280" customWidth="1"/>
    <col min="12" max="12" width="13.7109375" style="281" customWidth="1"/>
    <col min="13" max="16384" width="9.140625" style="280"/>
  </cols>
  <sheetData>
    <row r="1" spans="1:12" ht="48.75" customHeight="1">
      <c r="I1" s="888" t="s">
        <v>414</v>
      </c>
      <c r="J1" s="888"/>
    </row>
    <row r="2" spans="1:12" ht="15.75" customHeight="1">
      <c r="I2" s="888" t="s">
        <v>413</v>
      </c>
      <c r="J2" s="888"/>
    </row>
    <row r="3" spans="1:12" ht="15.75">
      <c r="A3" s="881" t="s">
        <v>83</v>
      </c>
      <c r="B3" s="881"/>
      <c r="C3" s="881"/>
      <c r="D3" s="881"/>
      <c r="E3" s="881"/>
      <c r="F3" s="881"/>
      <c r="G3" s="881"/>
      <c r="H3" s="881"/>
      <c r="I3" s="881"/>
      <c r="J3" s="881"/>
    </row>
    <row r="4" spans="1:12" ht="9" customHeight="1"/>
    <row r="5" spans="1:12" ht="15.75" customHeight="1">
      <c r="A5" s="889" t="s">
        <v>84</v>
      </c>
      <c r="B5" s="889"/>
      <c r="C5" s="889"/>
      <c r="D5" s="889"/>
      <c r="E5" s="889"/>
      <c r="F5" s="889"/>
      <c r="G5" s="889"/>
      <c r="H5" s="889"/>
      <c r="I5" s="889"/>
      <c r="J5" s="889"/>
      <c r="K5" s="303"/>
      <c r="L5" s="302"/>
    </row>
    <row r="6" spans="1:12" ht="15.75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303"/>
      <c r="L6" s="302"/>
    </row>
    <row r="7" spans="1:12" ht="15.75" customHeight="1">
      <c r="A7" s="880" t="s">
        <v>411</v>
      </c>
      <c r="B7" s="880"/>
      <c r="C7" s="880"/>
      <c r="D7" s="880"/>
      <c r="E7" s="880"/>
      <c r="F7" s="880"/>
      <c r="G7" s="880"/>
      <c r="H7" s="880"/>
      <c r="I7" s="880"/>
      <c r="J7" s="880"/>
      <c r="K7" s="303"/>
      <c r="L7" s="302"/>
    </row>
    <row r="8" spans="1:12" ht="15.75" customHeight="1">
      <c r="A8" s="880" t="s">
        <v>429</v>
      </c>
      <c r="B8" s="880"/>
      <c r="C8" s="880"/>
      <c r="D8" s="880"/>
      <c r="E8" s="880"/>
      <c r="F8" s="880"/>
      <c r="G8" s="880"/>
      <c r="H8" s="880"/>
      <c r="I8" s="880"/>
      <c r="J8" s="880"/>
      <c r="K8" s="303"/>
      <c r="L8" s="302"/>
    </row>
    <row r="9" spans="1:12" ht="15.75">
      <c r="A9" s="293"/>
      <c r="B9" s="292"/>
      <c r="C9" s="292"/>
      <c r="D9" s="292"/>
      <c r="E9" s="292"/>
      <c r="F9" s="292"/>
      <c r="G9" s="292"/>
      <c r="H9" s="292"/>
      <c r="I9" s="292"/>
      <c r="J9" s="292"/>
      <c r="K9" s="303"/>
      <c r="L9" s="302"/>
    </row>
    <row r="10" spans="1:12" ht="15" customHeight="1">
      <c r="A10" s="293"/>
      <c r="B10" s="339"/>
      <c r="C10" s="339"/>
      <c r="D10" s="339"/>
      <c r="E10" s="339"/>
      <c r="F10" s="339"/>
      <c r="G10" s="339"/>
      <c r="H10" s="339"/>
      <c r="I10" s="339"/>
      <c r="J10" s="339"/>
    </row>
    <row r="11" spans="1:12" ht="15.75" customHeight="1">
      <c r="A11" s="881" t="s">
        <v>85</v>
      </c>
      <c r="B11" s="881"/>
      <c r="C11" s="881"/>
      <c r="D11" s="881"/>
      <c r="E11" s="881"/>
      <c r="F11" s="881"/>
      <c r="G11" s="881"/>
      <c r="H11" s="881"/>
      <c r="I11" s="881"/>
      <c r="J11" s="881"/>
    </row>
    <row r="12" spans="1:12" ht="15.75" customHeight="1">
      <c r="A12" s="338"/>
      <c r="B12" s="338"/>
      <c r="C12" s="338"/>
      <c r="D12" s="338"/>
      <c r="E12" s="338"/>
      <c r="F12" s="338"/>
      <c r="G12" s="338"/>
      <c r="H12" s="338"/>
      <c r="I12" s="338"/>
      <c r="J12" s="338"/>
    </row>
    <row r="13" spans="1:12" ht="15.75">
      <c r="A13" s="338"/>
      <c r="B13" s="338"/>
      <c r="C13" s="338"/>
      <c r="D13" s="338"/>
      <c r="E13" s="338"/>
      <c r="F13" s="338"/>
      <c r="G13" s="338"/>
      <c r="H13" s="338"/>
      <c r="I13" s="338"/>
      <c r="J13" s="338"/>
    </row>
    <row r="14" spans="1:12" ht="15.75" customHeight="1">
      <c r="A14" s="882" t="s">
        <v>86</v>
      </c>
      <c r="B14" s="882" t="s">
        <v>87</v>
      </c>
      <c r="C14" s="882" t="s">
        <v>88</v>
      </c>
      <c r="D14" s="885" t="s">
        <v>89</v>
      </c>
      <c r="E14" s="886"/>
      <c r="F14" s="886"/>
      <c r="G14" s="887"/>
      <c r="H14" s="882" t="s">
        <v>90</v>
      </c>
      <c r="I14" s="882" t="s">
        <v>91</v>
      </c>
      <c r="J14" s="882" t="s">
        <v>92</v>
      </c>
    </row>
    <row r="15" spans="1:12" ht="15.75" customHeight="1">
      <c r="A15" s="883"/>
      <c r="B15" s="883"/>
      <c r="C15" s="883"/>
      <c r="D15" s="882" t="s">
        <v>42</v>
      </c>
      <c r="E15" s="885" t="s">
        <v>28</v>
      </c>
      <c r="F15" s="886"/>
      <c r="G15" s="887"/>
      <c r="H15" s="883"/>
      <c r="I15" s="883"/>
      <c r="J15" s="883"/>
    </row>
    <row r="16" spans="1:12" ht="47.25">
      <c r="A16" s="884"/>
      <c r="B16" s="884"/>
      <c r="C16" s="884"/>
      <c r="D16" s="884"/>
      <c r="E16" s="340" t="s">
        <v>93</v>
      </c>
      <c r="F16" s="340" t="s">
        <v>94</v>
      </c>
      <c r="G16" s="340" t="s">
        <v>95</v>
      </c>
      <c r="H16" s="884"/>
      <c r="I16" s="884"/>
      <c r="J16" s="884"/>
    </row>
    <row r="17" spans="1:12" ht="15.75">
      <c r="A17" s="290">
        <v>1</v>
      </c>
      <c r="B17" s="290">
        <v>2</v>
      </c>
      <c r="C17" s="301">
        <v>3</v>
      </c>
      <c r="D17" s="301">
        <v>4</v>
      </c>
      <c r="E17" s="301">
        <v>5</v>
      </c>
      <c r="F17" s="301">
        <v>6</v>
      </c>
      <c r="G17" s="301">
        <v>7</v>
      </c>
      <c r="H17" s="301">
        <v>8</v>
      </c>
      <c r="I17" s="301">
        <v>9</v>
      </c>
      <c r="J17" s="301">
        <v>10</v>
      </c>
    </row>
    <row r="18" spans="1:12" ht="15.75">
      <c r="A18" s="289">
        <v>1</v>
      </c>
      <c r="B18" s="300" t="s">
        <v>410</v>
      </c>
      <c r="C18" s="297">
        <v>3</v>
      </c>
      <c r="D18" s="296">
        <f>E18+F18+G18</f>
        <v>26235.866666666665</v>
      </c>
      <c r="E18" s="296">
        <f>(32227+3354+2818*2+12680.5)/C18</f>
        <v>17965.833333333332</v>
      </c>
      <c r="F18" s="296">
        <f>(5234*0.12+3623*0.5*0.12)/C18</f>
        <v>281.82</v>
      </c>
      <c r="G18" s="296">
        <f>(8000+6366.69+6056.7+3541.25)/C18</f>
        <v>7988.2133333333331</v>
      </c>
      <c r="H18" s="296"/>
      <c r="I18" s="296">
        <v>1.3</v>
      </c>
      <c r="J18" s="285">
        <f>(C18*D18*(1+H18/100)*I18*12)</f>
        <v>1227838.5599999998</v>
      </c>
    </row>
    <row r="19" spans="1:12" ht="90">
      <c r="A19" s="289">
        <v>2</v>
      </c>
      <c r="B19" s="298" t="s">
        <v>412</v>
      </c>
      <c r="C19" s="297">
        <v>16</v>
      </c>
      <c r="D19" s="296">
        <f t="shared" ref="D19:D21" si="0">E19+F19+G19</f>
        <v>18997.490624999999</v>
      </c>
      <c r="E19" s="296">
        <f>147785.5/C19</f>
        <v>9236.59375</v>
      </c>
      <c r="F19" s="296"/>
      <c r="G19" s="296">
        <f>(1885*12+885*3.5+75627+51230.95+3600-1.1)/C19</f>
        <v>9760.8968750000004</v>
      </c>
      <c r="H19" s="296"/>
      <c r="I19" s="296">
        <v>1.3</v>
      </c>
      <c r="J19" s="285">
        <f>(C19*D19*(1+H19/100)*I19*12)+0.46</f>
        <v>4741774.12</v>
      </c>
    </row>
    <row r="20" spans="1:12" ht="45">
      <c r="A20" s="289">
        <v>3</v>
      </c>
      <c r="B20" s="299" t="s">
        <v>409</v>
      </c>
      <c r="C20" s="297">
        <v>7</v>
      </c>
      <c r="D20" s="296">
        <f t="shared" si="0"/>
        <v>11381.778571428571</v>
      </c>
      <c r="E20" s="296">
        <f>39617.25/C20</f>
        <v>5659.6071428571431</v>
      </c>
      <c r="F20" s="296">
        <f>3522/C20</f>
        <v>503.14285714285717</v>
      </c>
      <c r="G20" s="296">
        <f>(1885*7+16338+7000+0.2)/C20</f>
        <v>5219.028571428571</v>
      </c>
      <c r="H20" s="296"/>
      <c r="I20" s="296">
        <v>1.3</v>
      </c>
      <c r="J20" s="285">
        <f>(C20*D20*(1+H20/100)*I20*12)</f>
        <v>1242890.22</v>
      </c>
    </row>
    <row r="21" spans="1:12" s="282" customFormat="1" ht="30">
      <c r="A21" s="289">
        <v>4</v>
      </c>
      <c r="B21" s="298" t="s">
        <v>408</v>
      </c>
      <c r="C21" s="297">
        <v>6</v>
      </c>
      <c r="D21" s="296">
        <f t="shared" si="0"/>
        <v>8769.4033333333318</v>
      </c>
      <c r="E21" s="296">
        <f>24881.1/C21</f>
        <v>4146.8499999999995</v>
      </c>
      <c r="F21" s="296">
        <f>676.32/C21</f>
        <v>112.72000000000001</v>
      </c>
      <c r="G21" s="296">
        <f>27059/C21</f>
        <v>4509.833333333333</v>
      </c>
      <c r="H21" s="296"/>
      <c r="I21" s="296">
        <v>1.3</v>
      </c>
      <c r="J21" s="285">
        <f>(C21*D21*(1+H21/100)*I21*12)</f>
        <v>820816.15199999989</v>
      </c>
      <c r="L21" s="283"/>
    </row>
    <row r="22" spans="1:12" ht="15.75">
      <c r="A22" s="890" t="s">
        <v>19</v>
      </c>
      <c r="B22" s="891"/>
      <c r="C22" s="340" t="s">
        <v>96</v>
      </c>
      <c r="D22" s="295"/>
      <c r="E22" s="340" t="s">
        <v>96</v>
      </c>
      <c r="F22" s="340" t="s">
        <v>96</v>
      </c>
      <c r="G22" s="340" t="s">
        <v>96</v>
      </c>
      <c r="H22" s="340" t="s">
        <v>96</v>
      </c>
      <c r="I22" s="340" t="s">
        <v>96</v>
      </c>
      <c r="J22" s="294">
        <f>J18+J19+J20+J21-0.05</f>
        <v>8033319.0019999994</v>
      </c>
    </row>
    <row r="24" spans="1:12" ht="15.75">
      <c r="A24" s="880" t="s">
        <v>407</v>
      </c>
      <c r="B24" s="880"/>
      <c r="C24" s="880"/>
      <c r="D24" s="880"/>
      <c r="E24" s="880"/>
      <c r="F24" s="880"/>
      <c r="G24" s="880"/>
      <c r="H24" s="880"/>
      <c r="I24" s="880"/>
      <c r="J24" s="880"/>
    </row>
    <row r="25" spans="1:12" ht="15.75">
      <c r="A25" s="293"/>
      <c r="B25" s="339"/>
      <c r="C25" s="339"/>
      <c r="D25" s="339"/>
      <c r="E25" s="339"/>
      <c r="F25" s="339"/>
      <c r="G25" s="339"/>
      <c r="H25" s="339"/>
      <c r="I25" s="339"/>
      <c r="J25" s="339"/>
    </row>
    <row r="26" spans="1:12" ht="15.75">
      <c r="A26" s="881" t="s">
        <v>85</v>
      </c>
      <c r="B26" s="881"/>
      <c r="C26" s="881"/>
      <c r="D26" s="881"/>
      <c r="E26" s="881"/>
      <c r="F26" s="881"/>
      <c r="G26" s="881"/>
      <c r="H26" s="881"/>
      <c r="I26" s="881"/>
      <c r="J26" s="881"/>
    </row>
    <row r="27" spans="1:12" ht="15.75">
      <c r="A27" s="338"/>
      <c r="B27" s="338"/>
      <c r="C27" s="338"/>
      <c r="D27" s="338"/>
      <c r="E27" s="338"/>
      <c r="F27" s="338"/>
      <c r="G27" s="338"/>
      <c r="H27" s="338"/>
      <c r="I27" s="338"/>
      <c r="J27" s="338"/>
    </row>
    <row r="28" spans="1:12" ht="15.75">
      <c r="A28" s="338"/>
      <c r="B28" s="338"/>
      <c r="C28" s="338"/>
      <c r="D28" s="338"/>
      <c r="E28" s="338"/>
      <c r="F28" s="338"/>
      <c r="G28" s="338"/>
      <c r="H28" s="338"/>
      <c r="I28" s="338"/>
      <c r="J28" s="338"/>
    </row>
    <row r="29" spans="1:12" ht="15.75">
      <c r="A29" s="882" t="s">
        <v>86</v>
      </c>
      <c r="B29" s="882" t="s">
        <v>87</v>
      </c>
      <c r="C29" s="882" t="s">
        <v>88</v>
      </c>
      <c r="D29" s="885" t="s">
        <v>89</v>
      </c>
      <c r="E29" s="886"/>
      <c r="F29" s="886"/>
      <c r="G29" s="887"/>
      <c r="H29" s="882" t="s">
        <v>90</v>
      </c>
      <c r="I29" s="882" t="s">
        <v>91</v>
      </c>
      <c r="J29" s="882" t="s">
        <v>406</v>
      </c>
    </row>
    <row r="30" spans="1:12" ht="15.75">
      <c r="A30" s="883"/>
      <c r="B30" s="883"/>
      <c r="C30" s="883"/>
      <c r="D30" s="882" t="s">
        <v>42</v>
      </c>
      <c r="E30" s="885" t="s">
        <v>28</v>
      </c>
      <c r="F30" s="886"/>
      <c r="G30" s="887"/>
      <c r="H30" s="883"/>
      <c r="I30" s="883"/>
      <c r="J30" s="883"/>
    </row>
    <row r="31" spans="1:12" ht="47.25">
      <c r="A31" s="884"/>
      <c r="B31" s="884"/>
      <c r="C31" s="884"/>
      <c r="D31" s="884"/>
      <c r="E31" s="340" t="s">
        <v>93</v>
      </c>
      <c r="F31" s="340" t="s">
        <v>94</v>
      </c>
      <c r="G31" s="340" t="s">
        <v>95</v>
      </c>
      <c r="H31" s="884"/>
      <c r="I31" s="884"/>
      <c r="J31" s="884"/>
    </row>
    <row r="32" spans="1:12" ht="15.75">
      <c r="A32" s="290">
        <v>1</v>
      </c>
      <c r="B32" s="290">
        <v>2</v>
      </c>
      <c r="C32" s="290">
        <v>3</v>
      </c>
      <c r="D32" s="290">
        <v>4</v>
      </c>
      <c r="E32" s="290">
        <v>5</v>
      </c>
      <c r="F32" s="290">
        <v>6</v>
      </c>
      <c r="G32" s="290">
        <v>7</v>
      </c>
      <c r="H32" s="290">
        <v>8</v>
      </c>
      <c r="I32" s="290">
        <v>9</v>
      </c>
      <c r="J32" s="290">
        <v>10</v>
      </c>
    </row>
    <row r="33" spans="1:10" ht="51">
      <c r="A33" s="289" t="s">
        <v>26</v>
      </c>
      <c r="B33" s="288" t="s">
        <v>405</v>
      </c>
      <c r="C33" s="287">
        <v>3</v>
      </c>
      <c r="D33" s="286">
        <f>E33+F33+G33</f>
        <v>5076.22</v>
      </c>
      <c r="E33" s="286">
        <v>5076.22</v>
      </c>
      <c r="F33" s="286"/>
      <c r="G33" s="286"/>
      <c r="H33" s="286"/>
      <c r="I33" s="286">
        <v>1.3</v>
      </c>
      <c r="J33" s="285">
        <f>(D33*C33*I33)*8-0.06</f>
        <v>158378.00400000002</v>
      </c>
    </row>
    <row r="34" spans="1:10" ht="15.75">
      <c r="A34" s="890" t="s">
        <v>19</v>
      </c>
      <c r="B34" s="891"/>
      <c r="C34" s="340" t="s">
        <v>96</v>
      </c>
      <c r="D34" s="340"/>
      <c r="E34" s="340" t="s">
        <v>96</v>
      </c>
      <c r="F34" s="340" t="s">
        <v>96</v>
      </c>
      <c r="G34" s="340" t="s">
        <v>96</v>
      </c>
      <c r="H34" s="340" t="s">
        <v>96</v>
      </c>
      <c r="I34" s="340" t="s">
        <v>96</v>
      </c>
      <c r="J34" s="284">
        <f>J33</f>
        <v>158378.00400000002</v>
      </c>
    </row>
  </sheetData>
  <mergeCells count="29">
    <mergeCell ref="A22:B22"/>
    <mergeCell ref="A24:J24"/>
    <mergeCell ref="A26:J26"/>
    <mergeCell ref="J29:J31"/>
    <mergeCell ref="D30:D31"/>
    <mergeCell ref="E30:G30"/>
    <mergeCell ref="H29:H31"/>
    <mergeCell ref="I29:I31"/>
    <mergeCell ref="A34:B34"/>
    <mergeCell ref="A29:A31"/>
    <mergeCell ref="B29:B31"/>
    <mergeCell ref="C29:C31"/>
    <mergeCell ref="D29:G29"/>
    <mergeCell ref="I1:J1"/>
    <mergeCell ref="I2:J2"/>
    <mergeCell ref="A3:J3"/>
    <mergeCell ref="A5:J5"/>
    <mergeCell ref="A7:J7"/>
    <mergeCell ref="A8:J8"/>
    <mergeCell ref="A11:J11"/>
    <mergeCell ref="A14:A16"/>
    <mergeCell ref="B14:B16"/>
    <mergeCell ref="C14:C16"/>
    <mergeCell ref="D14:G14"/>
    <mergeCell ref="H14:H16"/>
    <mergeCell ref="I14:I16"/>
    <mergeCell ref="J14:J16"/>
    <mergeCell ref="D15:D16"/>
    <mergeCell ref="E15:G15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64" orientation="landscape" r:id="rId1"/>
  <rowBreaks count="1" manualBreakCount="1">
    <brk id="34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2:F23"/>
  <sheetViews>
    <sheetView view="pageBreakPreview" zoomScale="90" zoomScaleNormal="100" zoomScaleSheetLayoutView="90" workbookViewId="0">
      <selection activeCell="K11" sqref="K11"/>
    </sheetView>
  </sheetViews>
  <sheetFormatPr defaultRowHeight="15"/>
  <cols>
    <col min="1" max="1" width="4.85546875" style="17" customWidth="1"/>
    <col min="2" max="2" width="51.140625" style="17" customWidth="1"/>
    <col min="3" max="3" width="15.7109375" style="17" customWidth="1"/>
    <col min="4" max="4" width="14.140625" style="17" customWidth="1"/>
    <col min="5" max="5" width="13.7109375" style="17" customWidth="1"/>
    <col min="6" max="6" width="14.140625" style="17" customWidth="1"/>
    <col min="7" max="16384" width="9.140625" style="17"/>
  </cols>
  <sheetData>
    <row r="2" spans="1:6" ht="15.75">
      <c r="A2" s="892" t="s">
        <v>84</v>
      </c>
      <c r="B2" s="892"/>
      <c r="C2" s="892"/>
      <c r="D2" s="892"/>
      <c r="E2" s="892"/>
      <c r="F2" s="893"/>
    </row>
    <row r="3" spans="1:6" ht="15.75">
      <c r="A3" s="20"/>
      <c r="B3" s="20"/>
      <c r="C3" s="20"/>
      <c r="D3" s="20"/>
      <c r="E3" s="20"/>
      <c r="F3" s="19"/>
    </row>
    <row r="4" spans="1:6" ht="24.75" customHeight="1">
      <c r="A4" s="894" t="s">
        <v>97</v>
      </c>
      <c r="B4" s="895"/>
      <c r="C4" s="895"/>
      <c r="D4" s="895"/>
      <c r="E4" s="895"/>
      <c r="F4" s="895"/>
    </row>
    <row r="5" spans="1:6" ht="22.5" customHeight="1">
      <c r="A5" s="894" t="s">
        <v>98</v>
      </c>
      <c r="B5" s="895"/>
      <c r="C5" s="895"/>
      <c r="D5" s="895"/>
      <c r="E5" s="895"/>
      <c r="F5" s="895"/>
    </row>
    <row r="6" spans="1:6" ht="11.25" customHeight="1">
      <c r="A6" s="26"/>
      <c r="B6" s="27"/>
      <c r="C6" s="27"/>
      <c r="D6" s="27"/>
      <c r="E6" s="27"/>
      <c r="F6" s="27"/>
    </row>
    <row r="7" spans="1:6" ht="26.25" customHeight="1">
      <c r="A7" s="896" t="s">
        <v>99</v>
      </c>
      <c r="B7" s="896"/>
      <c r="C7" s="896"/>
      <c r="D7" s="896"/>
      <c r="E7" s="896"/>
      <c r="F7" s="896"/>
    </row>
    <row r="8" spans="1:6" ht="12" customHeight="1">
      <c r="A8" s="28"/>
      <c r="B8" s="28"/>
      <c r="C8" s="28"/>
      <c r="D8" s="28"/>
      <c r="E8" s="28"/>
      <c r="F8" s="28"/>
    </row>
    <row r="9" spans="1:6" ht="78.75">
      <c r="A9" s="22" t="s">
        <v>86</v>
      </c>
      <c r="B9" s="29" t="s">
        <v>100</v>
      </c>
      <c r="C9" s="22" t="s">
        <v>101</v>
      </c>
      <c r="D9" s="22" t="s">
        <v>102</v>
      </c>
      <c r="E9" s="30" t="s">
        <v>103</v>
      </c>
      <c r="F9" s="22" t="s">
        <v>104</v>
      </c>
    </row>
    <row r="10" spans="1:6" ht="15.75">
      <c r="A10" s="31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</row>
    <row r="11" spans="1:6" ht="47.25">
      <c r="A11" s="31">
        <v>1</v>
      </c>
      <c r="B11" s="25" t="s">
        <v>105</v>
      </c>
      <c r="C11" s="23" t="s">
        <v>96</v>
      </c>
      <c r="D11" s="23" t="s">
        <v>96</v>
      </c>
      <c r="E11" s="23" t="s">
        <v>96</v>
      </c>
      <c r="F11" s="32"/>
    </row>
    <row r="12" spans="1:6" s="36" customFormat="1" ht="63">
      <c r="A12" s="33" t="s">
        <v>106</v>
      </c>
      <c r="B12" s="34" t="s">
        <v>107</v>
      </c>
      <c r="C12" s="35"/>
      <c r="D12" s="35"/>
      <c r="E12" s="35"/>
      <c r="F12" s="35"/>
    </row>
    <row r="13" spans="1:6" s="36" customFormat="1" ht="31.5">
      <c r="A13" s="33" t="s">
        <v>108</v>
      </c>
      <c r="B13" s="34" t="s">
        <v>109</v>
      </c>
      <c r="C13" s="35"/>
      <c r="D13" s="35"/>
      <c r="E13" s="35"/>
      <c r="F13" s="35"/>
    </row>
    <row r="14" spans="1:6" s="36" customFormat="1" ht="31.5">
      <c r="A14" s="33" t="s">
        <v>110</v>
      </c>
      <c r="B14" s="34" t="s">
        <v>111</v>
      </c>
      <c r="C14" s="35"/>
      <c r="D14" s="35"/>
      <c r="E14" s="35"/>
      <c r="F14" s="35"/>
    </row>
    <row r="15" spans="1:6" s="36" customFormat="1" ht="15.75">
      <c r="A15" s="33"/>
      <c r="B15" s="34"/>
      <c r="C15" s="35"/>
      <c r="D15" s="35"/>
      <c r="E15" s="35"/>
      <c r="F15" s="35"/>
    </row>
    <row r="16" spans="1:6" ht="15.75">
      <c r="A16" s="31"/>
      <c r="B16" s="25"/>
      <c r="C16" s="32"/>
      <c r="D16" s="32"/>
      <c r="E16" s="32"/>
      <c r="F16" s="32"/>
    </row>
    <row r="17" spans="1:6" ht="47.25">
      <c r="A17" s="31">
        <v>2</v>
      </c>
      <c r="B17" s="25" t="s">
        <v>112</v>
      </c>
      <c r="C17" s="23" t="s">
        <v>96</v>
      </c>
      <c r="D17" s="23" t="s">
        <v>96</v>
      </c>
      <c r="E17" s="23" t="s">
        <v>96</v>
      </c>
      <c r="F17" s="32"/>
    </row>
    <row r="18" spans="1:6" ht="63">
      <c r="A18" s="31" t="s">
        <v>29</v>
      </c>
      <c r="B18" s="34" t="s">
        <v>107</v>
      </c>
      <c r="C18" s="32"/>
      <c r="D18" s="32"/>
      <c r="E18" s="32"/>
      <c r="F18" s="32"/>
    </row>
    <row r="19" spans="1:6" ht="31.5">
      <c r="A19" s="31" t="s">
        <v>30</v>
      </c>
      <c r="B19" s="34" t="s">
        <v>109</v>
      </c>
      <c r="C19" s="32"/>
      <c r="D19" s="32"/>
      <c r="E19" s="32"/>
      <c r="F19" s="32"/>
    </row>
    <row r="20" spans="1:6" ht="31.5">
      <c r="A20" s="31" t="s">
        <v>31</v>
      </c>
      <c r="B20" s="34" t="s">
        <v>111</v>
      </c>
      <c r="C20" s="32"/>
      <c r="D20" s="32"/>
      <c r="E20" s="32"/>
      <c r="F20" s="32"/>
    </row>
    <row r="21" spans="1:6" ht="15.75">
      <c r="A21" s="31"/>
      <c r="B21" s="34"/>
      <c r="C21" s="32"/>
      <c r="D21" s="32"/>
      <c r="E21" s="32"/>
      <c r="F21" s="32"/>
    </row>
    <row r="22" spans="1:6" ht="15.75">
      <c r="A22" s="31"/>
      <c r="B22" s="34"/>
      <c r="C22" s="32"/>
      <c r="D22" s="32"/>
      <c r="E22" s="32"/>
      <c r="F22" s="32"/>
    </row>
    <row r="23" spans="1:6" ht="15.75">
      <c r="A23" s="37"/>
      <c r="B23" s="38" t="s">
        <v>19</v>
      </c>
      <c r="C23" s="23" t="s">
        <v>96</v>
      </c>
      <c r="D23" s="23" t="s">
        <v>96</v>
      </c>
      <c r="E23" s="23" t="s">
        <v>96</v>
      </c>
      <c r="F23" s="23"/>
    </row>
  </sheetData>
  <mergeCells count="4">
    <mergeCell ref="A2:F2"/>
    <mergeCell ref="A4:F4"/>
    <mergeCell ref="A5:F5"/>
    <mergeCell ref="A7:F7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74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L18"/>
  <sheetViews>
    <sheetView showGridLines="0" view="pageBreakPreview" zoomScale="90" zoomScaleNormal="100" zoomScaleSheetLayoutView="90" workbookViewId="0">
      <selection activeCell="A6" sqref="A6"/>
    </sheetView>
  </sheetViews>
  <sheetFormatPr defaultRowHeight="15"/>
  <cols>
    <col min="1" max="1" width="4.85546875" style="304" customWidth="1"/>
    <col min="2" max="2" width="50.85546875" style="304" customWidth="1"/>
    <col min="3" max="3" width="14.7109375" style="304" customWidth="1"/>
    <col min="4" max="5" width="15.7109375" style="304" customWidth="1"/>
    <col min="6" max="6" width="15.140625" style="304" customWidth="1"/>
    <col min="7" max="7" width="16.140625" style="304" customWidth="1"/>
    <col min="8" max="16384" width="9.140625" style="304"/>
  </cols>
  <sheetData>
    <row r="2" spans="1:12" ht="15.75">
      <c r="A2" s="903" t="s">
        <v>84</v>
      </c>
      <c r="B2" s="903"/>
      <c r="C2" s="903"/>
      <c r="D2" s="903"/>
      <c r="E2" s="903"/>
      <c r="F2" s="904"/>
      <c r="G2" s="904"/>
    </row>
    <row r="3" spans="1:12" ht="15.75">
      <c r="A3" s="324"/>
      <c r="B3" s="324"/>
      <c r="C3" s="324"/>
      <c r="D3" s="324"/>
      <c r="E3" s="324"/>
      <c r="F3" s="323"/>
      <c r="G3" s="323"/>
    </row>
    <row r="4" spans="1:12" ht="29.25" customHeight="1">
      <c r="A4" s="905" t="s">
        <v>415</v>
      </c>
      <c r="B4" s="906"/>
      <c r="C4" s="906"/>
      <c r="D4" s="906"/>
      <c r="E4" s="906"/>
      <c r="F4" s="906"/>
      <c r="G4" s="906"/>
    </row>
    <row r="5" spans="1:12" s="280" customFormat="1" ht="15.75" customHeight="1">
      <c r="A5" s="880" t="s">
        <v>428</v>
      </c>
      <c r="B5" s="880"/>
      <c r="C5" s="880"/>
      <c r="D5" s="880"/>
      <c r="E5" s="880"/>
      <c r="F5" s="880"/>
      <c r="G5" s="880"/>
      <c r="H5" s="880"/>
      <c r="I5" s="880"/>
      <c r="J5" s="880"/>
      <c r="K5" s="303"/>
      <c r="L5" s="302"/>
    </row>
    <row r="6" spans="1:12" ht="15.75">
      <c r="A6" s="318"/>
      <c r="B6" s="317"/>
      <c r="C6" s="317"/>
      <c r="D6" s="317"/>
      <c r="E6" s="317"/>
      <c r="F6" s="317"/>
      <c r="G6" s="317"/>
    </row>
    <row r="7" spans="1:12" ht="15.75">
      <c r="A7" s="316"/>
      <c r="B7" s="907" t="s">
        <v>113</v>
      </c>
      <c r="C7" s="907"/>
      <c r="D7" s="907"/>
      <c r="E7" s="908"/>
      <c r="F7" s="908"/>
      <c r="G7" s="908"/>
    </row>
    <row r="8" spans="1:12" ht="12" customHeight="1">
      <c r="A8" s="315"/>
      <c r="B8" s="314"/>
      <c r="C8" s="314"/>
      <c r="D8" s="314"/>
      <c r="E8" s="313"/>
      <c r="F8" s="313"/>
      <c r="G8" s="313"/>
    </row>
    <row r="9" spans="1:12" ht="78" customHeight="1">
      <c r="A9" s="312" t="s">
        <v>86</v>
      </c>
      <c r="B9" s="909" t="s">
        <v>100</v>
      </c>
      <c r="C9" s="909"/>
      <c r="D9" s="312" t="s">
        <v>114</v>
      </c>
      <c r="E9" s="312" t="s">
        <v>115</v>
      </c>
      <c r="F9" s="312" t="s">
        <v>116</v>
      </c>
      <c r="G9" s="312" t="s">
        <v>117</v>
      </c>
    </row>
    <row r="10" spans="1:12" ht="15.75">
      <c r="A10" s="311">
        <v>1</v>
      </c>
      <c r="B10" s="897">
        <v>2</v>
      </c>
      <c r="C10" s="898">
        <v>3</v>
      </c>
      <c r="D10" s="306">
        <v>3</v>
      </c>
      <c r="E10" s="306">
        <v>4</v>
      </c>
      <c r="F10" s="306">
        <v>5</v>
      </c>
      <c r="G10" s="308">
        <v>6</v>
      </c>
    </row>
    <row r="11" spans="1:12" ht="15.75">
      <c r="A11" s="307">
        <v>1</v>
      </c>
      <c r="B11" s="899" t="s">
        <v>118</v>
      </c>
      <c r="C11" s="900"/>
      <c r="D11" s="306">
        <v>5</v>
      </c>
      <c r="E11" s="306">
        <v>12</v>
      </c>
      <c r="F11" s="306">
        <v>65</v>
      </c>
      <c r="G11" s="308">
        <f>D11*E11*F11+20</f>
        <v>3920</v>
      </c>
    </row>
    <row r="12" spans="1:12" ht="15.75" hidden="1">
      <c r="A12" s="307"/>
      <c r="B12" s="310"/>
      <c r="C12" s="309"/>
      <c r="D12" s="306"/>
      <c r="E12" s="306"/>
      <c r="F12" s="306"/>
      <c r="G12" s="308"/>
    </row>
    <row r="13" spans="1:12" ht="15.75" hidden="1">
      <c r="A13" s="307"/>
      <c r="B13" s="310"/>
      <c r="C13" s="309"/>
      <c r="D13" s="306"/>
      <c r="E13" s="306"/>
      <c r="F13" s="306"/>
      <c r="G13" s="308"/>
    </row>
    <row r="14" spans="1:12" ht="15.75">
      <c r="A14" s="307"/>
      <c r="B14" s="901" t="s">
        <v>19</v>
      </c>
      <c r="C14" s="902"/>
      <c r="D14" s="306" t="s">
        <v>96</v>
      </c>
      <c r="E14" s="306" t="s">
        <v>96</v>
      </c>
      <c r="F14" s="306" t="s">
        <v>96</v>
      </c>
      <c r="G14" s="305">
        <f>G11</f>
        <v>3920</v>
      </c>
    </row>
    <row r="15" spans="1:12" ht="15.75">
      <c r="A15" s="322"/>
      <c r="B15" s="321"/>
      <c r="C15" s="321"/>
      <c r="D15" s="320"/>
      <c r="E15" s="320"/>
      <c r="F15" s="320"/>
      <c r="G15" s="315"/>
    </row>
    <row r="16" spans="1:12" ht="15.75">
      <c r="A16" s="322"/>
      <c r="B16" s="321"/>
      <c r="C16" s="321"/>
      <c r="D16" s="320"/>
      <c r="E16" s="320"/>
      <c r="F16" s="320"/>
      <c r="G16" s="315"/>
    </row>
    <row r="17" spans="1:7" ht="15.75">
      <c r="A17" s="322"/>
      <c r="B17" s="321"/>
      <c r="C17" s="321"/>
      <c r="D17" s="320"/>
      <c r="E17" s="320"/>
      <c r="F17" s="320"/>
      <c r="G17" s="315"/>
    </row>
    <row r="18" spans="1:7" ht="15.75">
      <c r="A18" s="322"/>
      <c r="B18" s="321"/>
      <c r="C18" s="321"/>
      <c r="D18" s="320"/>
      <c r="E18" s="320"/>
      <c r="F18" s="320"/>
      <c r="G18" s="315"/>
    </row>
  </sheetData>
  <mergeCells count="8">
    <mergeCell ref="B10:C10"/>
    <mergeCell ref="B11:C11"/>
    <mergeCell ref="B14:C14"/>
    <mergeCell ref="A2:G2"/>
    <mergeCell ref="A4:G4"/>
    <mergeCell ref="A5:J5"/>
    <mergeCell ref="B7:G7"/>
    <mergeCell ref="B9:C9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26"/>
  <sheetViews>
    <sheetView view="pageBreakPreview" zoomScale="90" zoomScaleNormal="100" zoomScaleSheetLayoutView="90" workbookViewId="0">
      <selection activeCell="T14" sqref="T14"/>
    </sheetView>
  </sheetViews>
  <sheetFormatPr defaultRowHeight="15"/>
  <cols>
    <col min="1" max="1" width="4.28515625" style="304" customWidth="1"/>
    <col min="2" max="2" width="63.5703125" style="304" customWidth="1"/>
    <col min="3" max="3" width="16.5703125" style="319" customWidth="1"/>
    <col min="4" max="4" width="13.7109375" style="319" customWidth="1"/>
    <col min="5" max="5" width="5.42578125" style="304" customWidth="1"/>
    <col min="6" max="6" width="4.28515625" style="304" hidden="1" customWidth="1"/>
    <col min="7" max="7" width="63.5703125" style="304" hidden="1" customWidth="1"/>
    <col min="8" max="8" width="15" style="319" hidden="1" customWidth="1"/>
    <col min="9" max="9" width="15.28515625" style="319" hidden="1" customWidth="1"/>
    <col min="10" max="10" width="4.28515625" style="319" customWidth="1"/>
    <col min="11" max="11" width="4.28515625" style="304" customWidth="1"/>
    <col min="12" max="12" width="63.5703125" style="304" customWidth="1"/>
    <col min="13" max="13" width="13.42578125" style="319" customWidth="1"/>
    <col min="14" max="14" width="15.5703125" style="319" customWidth="1"/>
    <col min="15" max="15" width="6.42578125" style="304" customWidth="1"/>
    <col min="16" max="16384" width="9.140625" style="304"/>
  </cols>
  <sheetData>
    <row r="1" spans="1:17" ht="6" customHeight="1"/>
    <row r="2" spans="1:17" ht="15.75" customHeight="1">
      <c r="A2" s="903" t="s">
        <v>84</v>
      </c>
      <c r="B2" s="903"/>
      <c r="C2" s="903"/>
      <c r="D2" s="903"/>
      <c r="E2" s="335"/>
      <c r="F2" s="903"/>
      <c r="G2" s="903"/>
      <c r="H2" s="903"/>
      <c r="I2" s="903"/>
      <c r="J2" s="390"/>
      <c r="K2" s="903"/>
      <c r="L2" s="903"/>
      <c r="M2" s="903"/>
      <c r="N2" s="903"/>
      <c r="O2" s="335"/>
      <c r="P2" s="391"/>
      <c r="Q2" s="391"/>
    </row>
    <row r="3" spans="1:17" ht="5.25" customHeight="1">
      <c r="A3" s="390"/>
      <c r="B3" s="390"/>
      <c r="C3" s="336"/>
      <c r="D3" s="336"/>
      <c r="E3" s="335"/>
      <c r="F3" s="390"/>
      <c r="G3" s="390"/>
      <c r="H3" s="336"/>
      <c r="I3" s="336"/>
      <c r="J3" s="336"/>
      <c r="K3" s="390"/>
      <c r="L3" s="390"/>
      <c r="M3" s="336"/>
      <c r="N3" s="336"/>
      <c r="O3" s="335"/>
      <c r="P3" s="391"/>
      <c r="Q3" s="391"/>
    </row>
    <row r="4" spans="1:17" ht="45.75" customHeight="1">
      <c r="A4" s="914" t="s">
        <v>416</v>
      </c>
      <c r="B4" s="915"/>
      <c r="C4" s="915"/>
      <c r="D4" s="915"/>
      <c r="E4" s="468"/>
      <c r="F4" s="914"/>
      <c r="G4" s="915"/>
      <c r="H4" s="915"/>
      <c r="I4" s="915"/>
      <c r="J4" s="468"/>
      <c r="K4" s="914" t="s">
        <v>416</v>
      </c>
      <c r="L4" s="915"/>
      <c r="M4" s="915"/>
      <c r="N4" s="915"/>
      <c r="O4" s="335"/>
      <c r="P4" s="391"/>
      <c r="Q4" s="391"/>
    </row>
    <row r="5" spans="1:17" ht="36.75" customHeight="1">
      <c r="A5" s="910" t="s">
        <v>583</v>
      </c>
      <c r="B5" s="911"/>
      <c r="C5" s="911"/>
      <c r="D5" s="911"/>
      <c r="E5" s="392"/>
      <c r="F5" s="910"/>
      <c r="G5" s="911"/>
      <c r="H5" s="911"/>
      <c r="I5" s="911"/>
      <c r="J5" s="334"/>
      <c r="K5" s="910" t="s">
        <v>584</v>
      </c>
      <c r="L5" s="911"/>
      <c r="M5" s="911"/>
      <c r="N5" s="911"/>
      <c r="O5" s="392"/>
      <c r="P5" s="392"/>
      <c r="Q5" s="391"/>
    </row>
    <row r="6" spans="1:17" ht="6" customHeight="1">
      <c r="A6" s="394"/>
      <c r="B6" s="334"/>
      <c r="C6" s="333"/>
      <c r="D6" s="333"/>
      <c r="E6" s="335"/>
      <c r="F6" s="912" t="s">
        <v>585</v>
      </c>
      <c r="G6" s="912"/>
      <c r="H6" s="912"/>
      <c r="I6" s="912"/>
      <c r="J6" s="333"/>
      <c r="K6" s="394"/>
      <c r="L6" s="334"/>
      <c r="M6" s="333"/>
      <c r="N6" s="333"/>
      <c r="O6" s="335"/>
      <c r="P6" s="391"/>
      <c r="Q6" s="391"/>
    </row>
    <row r="7" spans="1:17" ht="45.75" customHeight="1">
      <c r="A7" s="912" t="s">
        <v>586</v>
      </c>
      <c r="B7" s="913"/>
      <c r="C7" s="913"/>
      <c r="D7" s="913"/>
      <c r="F7" s="912"/>
      <c r="G7" s="912"/>
      <c r="H7" s="912"/>
      <c r="I7" s="912"/>
      <c r="J7" s="395"/>
      <c r="K7" s="912" t="s">
        <v>587</v>
      </c>
      <c r="L7" s="913"/>
      <c r="M7" s="913"/>
      <c r="N7" s="913"/>
    </row>
    <row r="8" spans="1:17" ht="3.75" customHeight="1">
      <c r="B8" s="316"/>
      <c r="C8" s="332"/>
      <c r="D8" s="332"/>
      <c r="G8" s="316"/>
      <c r="H8" s="332"/>
      <c r="I8" s="332"/>
      <c r="J8" s="332"/>
      <c r="L8" s="316"/>
      <c r="M8" s="332"/>
      <c r="N8" s="332"/>
    </row>
    <row r="9" spans="1:17" ht="77.25" customHeight="1">
      <c r="A9" s="393" t="s">
        <v>86</v>
      </c>
      <c r="B9" s="327" t="s">
        <v>119</v>
      </c>
      <c r="C9" s="325" t="s">
        <v>120</v>
      </c>
      <c r="D9" s="325" t="s">
        <v>121</v>
      </c>
      <c r="F9" s="393" t="s">
        <v>86</v>
      </c>
      <c r="G9" s="327" t="s">
        <v>119</v>
      </c>
      <c r="H9" s="325" t="s">
        <v>120</v>
      </c>
      <c r="I9" s="325" t="s">
        <v>121</v>
      </c>
      <c r="J9" s="469"/>
      <c r="K9" s="393" t="s">
        <v>86</v>
      </c>
      <c r="L9" s="327" t="s">
        <v>119</v>
      </c>
      <c r="M9" s="325" t="s">
        <v>120</v>
      </c>
      <c r="N9" s="325" t="s">
        <v>121</v>
      </c>
    </row>
    <row r="10" spans="1:17" ht="15.75">
      <c r="A10" s="327">
        <v>1</v>
      </c>
      <c r="B10" s="331">
        <v>2</v>
      </c>
      <c r="C10" s="386">
        <v>3</v>
      </c>
      <c r="D10" s="386">
        <v>4</v>
      </c>
      <c r="F10" s="327">
        <v>1</v>
      </c>
      <c r="G10" s="331">
        <v>2</v>
      </c>
      <c r="H10" s="386">
        <v>3</v>
      </c>
      <c r="I10" s="386">
        <v>4</v>
      </c>
      <c r="J10" s="469"/>
      <c r="K10" s="327">
        <v>1</v>
      </c>
      <c r="L10" s="331">
        <v>2</v>
      </c>
      <c r="M10" s="386">
        <v>3</v>
      </c>
      <c r="N10" s="386">
        <v>4</v>
      </c>
    </row>
    <row r="11" spans="1:17" ht="31.5">
      <c r="A11" s="327">
        <v>1</v>
      </c>
      <c r="B11" s="328" t="s">
        <v>122</v>
      </c>
      <c r="C11" s="325" t="s">
        <v>123</v>
      </c>
      <c r="D11" s="325">
        <f>D12+D13+D14</f>
        <v>2929313.2220000001</v>
      </c>
      <c r="F11" s="327">
        <v>1</v>
      </c>
      <c r="G11" s="328" t="s">
        <v>122</v>
      </c>
      <c r="H11" s="325" t="s">
        <v>123</v>
      </c>
      <c r="I11" s="325">
        <f>I12+I13+I14</f>
        <v>9652.5</v>
      </c>
      <c r="J11" s="469"/>
      <c r="K11" s="327">
        <v>1</v>
      </c>
      <c r="L11" s="328" t="s">
        <v>122</v>
      </c>
      <c r="M11" s="325" t="s">
        <v>123</v>
      </c>
      <c r="N11" s="325">
        <f>N12+N13+N14</f>
        <v>27078.19</v>
      </c>
    </row>
    <row r="12" spans="1:17" ht="31.5">
      <c r="A12" s="327" t="s">
        <v>106</v>
      </c>
      <c r="B12" s="329" t="s">
        <v>124</v>
      </c>
      <c r="C12" s="325">
        <v>13315060.1</v>
      </c>
      <c r="D12" s="325">
        <f>C12*22%</f>
        <v>2929313.2220000001</v>
      </c>
      <c r="F12" s="327" t="s">
        <v>106</v>
      </c>
      <c r="G12" s="329" t="s">
        <v>124</v>
      </c>
      <c r="H12" s="325">
        <v>43875</v>
      </c>
      <c r="I12" s="325">
        <f>H12*22%</f>
        <v>9652.5</v>
      </c>
      <c r="J12" s="469"/>
      <c r="K12" s="327" t="s">
        <v>106</v>
      </c>
      <c r="L12" s="329" t="s">
        <v>124</v>
      </c>
      <c r="M12" s="325">
        <v>123083</v>
      </c>
      <c r="N12" s="470">
        <f>M12*22%-0.07</f>
        <v>27078.19</v>
      </c>
    </row>
    <row r="13" spans="1:17" ht="31.5">
      <c r="A13" s="327" t="s">
        <v>108</v>
      </c>
      <c r="B13" s="329" t="s">
        <v>125</v>
      </c>
      <c r="C13" s="325"/>
      <c r="D13" s="325"/>
      <c r="F13" s="327" t="s">
        <v>108</v>
      </c>
      <c r="G13" s="329" t="s">
        <v>125</v>
      </c>
      <c r="H13" s="325"/>
      <c r="I13" s="325"/>
      <c r="J13" s="469"/>
      <c r="K13" s="327" t="s">
        <v>108</v>
      </c>
      <c r="L13" s="329" t="s">
        <v>125</v>
      </c>
      <c r="M13" s="325"/>
      <c r="N13" s="325"/>
    </row>
    <row r="14" spans="1:17" ht="47.25">
      <c r="A14" s="327" t="s">
        <v>110</v>
      </c>
      <c r="B14" s="329" t="s">
        <v>126</v>
      </c>
      <c r="C14" s="325"/>
      <c r="D14" s="325"/>
      <c r="F14" s="327" t="s">
        <v>110</v>
      </c>
      <c r="G14" s="329" t="s">
        <v>126</v>
      </c>
      <c r="H14" s="325"/>
      <c r="I14" s="325"/>
      <c r="J14" s="469"/>
      <c r="K14" s="327" t="s">
        <v>110</v>
      </c>
      <c r="L14" s="329" t="s">
        <v>126</v>
      </c>
      <c r="M14" s="325"/>
      <c r="N14" s="325"/>
    </row>
    <row r="15" spans="1:17" ht="31.5">
      <c r="A15" s="327">
        <v>2</v>
      </c>
      <c r="B15" s="328" t="s">
        <v>127</v>
      </c>
      <c r="C15" s="325" t="s">
        <v>123</v>
      </c>
      <c r="D15" s="325">
        <f>D16+D17+D18+D19+D20</f>
        <v>412766.86309999996</v>
      </c>
      <c r="F15" s="327">
        <v>2</v>
      </c>
      <c r="G15" s="328" t="s">
        <v>127</v>
      </c>
      <c r="H15" s="325" t="s">
        <v>123</v>
      </c>
      <c r="I15" s="325">
        <f>I16+I17+I18+I19+I20</f>
        <v>1360.125</v>
      </c>
      <c r="J15" s="469"/>
      <c r="K15" s="327">
        <v>2</v>
      </c>
      <c r="L15" s="328" t="s">
        <v>127</v>
      </c>
      <c r="M15" s="325" t="s">
        <v>123</v>
      </c>
      <c r="N15" s="325">
        <f>N16+N17+N18+N19+N20</f>
        <v>3815.5729999999999</v>
      </c>
    </row>
    <row r="16" spans="1:17" ht="63">
      <c r="A16" s="330" t="s">
        <v>29</v>
      </c>
      <c r="B16" s="329" t="s">
        <v>128</v>
      </c>
      <c r="C16" s="325">
        <f>C12</f>
        <v>13315060.1</v>
      </c>
      <c r="D16" s="325">
        <f>C16*2.9%</f>
        <v>386136.74289999995</v>
      </c>
      <c r="F16" s="330" t="s">
        <v>29</v>
      </c>
      <c r="G16" s="329" t="s">
        <v>128</v>
      </c>
      <c r="H16" s="325">
        <f>H12</f>
        <v>43875</v>
      </c>
      <c r="I16" s="325">
        <f>H16*2.9%</f>
        <v>1272.375</v>
      </c>
      <c r="J16" s="469"/>
      <c r="K16" s="330" t="s">
        <v>29</v>
      </c>
      <c r="L16" s="329" t="s">
        <v>128</v>
      </c>
      <c r="M16" s="325">
        <f>M12</f>
        <v>123083</v>
      </c>
      <c r="N16" s="325">
        <f>M16*2.9%</f>
        <v>3569.4069999999997</v>
      </c>
    </row>
    <row r="17" spans="1:14" ht="47.25">
      <c r="A17" s="327" t="s">
        <v>30</v>
      </c>
      <c r="B17" s="329" t="s">
        <v>129</v>
      </c>
      <c r="C17" s="325"/>
      <c r="D17" s="325"/>
      <c r="F17" s="327" t="s">
        <v>30</v>
      </c>
      <c r="G17" s="329" t="s">
        <v>129</v>
      </c>
      <c r="H17" s="325"/>
      <c r="I17" s="325"/>
      <c r="J17" s="469"/>
      <c r="K17" s="327" t="s">
        <v>30</v>
      </c>
      <c r="L17" s="329" t="s">
        <v>129</v>
      </c>
      <c r="M17" s="325"/>
      <c r="N17" s="325"/>
    </row>
    <row r="18" spans="1:14" ht="47.25">
      <c r="A18" s="327" t="s">
        <v>31</v>
      </c>
      <c r="B18" s="329" t="s">
        <v>130</v>
      </c>
      <c r="C18" s="325">
        <f>C16</f>
        <v>13315060.1</v>
      </c>
      <c r="D18" s="325">
        <f>C18*0.2%</f>
        <v>26630.120200000001</v>
      </c>
      <c r="F18" s="327" t="s">
        <v>31</v>
      </c>
      <c r="G18" s="329" t="s">
        <v>130</v>
      </c>
      <c r="H18" s="325">
        <f>H16</f>
        <v>43875</v>
      </c>
      <c r="I18" s="325">
        <f>H18*0.2%</f>
        <v>87.75</v>
      </c>
      <c r="J18" s="469"/>
      <c r="K18" s="327" t="s">
        <v>31</v>
      </c>
      <c r="L18" s="329" t="s">
        <v>130</v>
      </c>
      <c r="M18" s="325">
        <f>M16</f>
        <v>123083</v>
      </c>
      <c r="N18" s="325">
        <f>M18*0.2%</f>
        <v>246.166</v>
      </c>
    </row>
    <row r="19" spans="1:14" ht="47.25">
      <c r="A19" s="327" t="s">
        <v>32</v>
      </c>
      <c r="B19" s="329" t="s">
        <v>131</v>
      </c>
      <c r="C19" s="325"/>
      <c r="D19" s="325"/>
      <c r="F19" s="327" t="s">
        <v>32</v>
      </c>
      <c r="G19" s="329" t="s">
        <v>131</v>
      </c>
      <c r="H19" s="325"/>
      <c r="I19" s="325"/>
      <c r="J19" s="469"/>
      <c r="K19" s="327" t="s">
        <v>32</v>
      </c>
      <c r="L19" s="329" t="s">
        <v>131</v>
      </c>
      <c r="M19" s="325"/>
      <c r="N19" s="325"/>
    </row>
    <row r="20" spans="1:14" ht="47.25">
      <c r="A20" s="327" t="s">
        <v>37</v>
      </c>
      <c r="B20" s="329" t="s">
        <v>131</v>
      </c>
      <c r="C20" s="325"/>
      <c r="D20" s="325"/>
      <c r="F20" s="327" t="s">
        <v>37</v>
      </c>
      <c r="G20" s="329" t="s">
        <v>131</v>
      </c>
      <c r="H20" s="325"/>
      <c r="I20" s="325"/>
      <c r="J20" s="469"/>
      <c r="K20" s="327" t="s">
        <v>37</v>
      </c>
      <c r="L20" s="329" t="s">
        <v>131</v>
      </c>
      <c r="M20" s="325"/>
      <c r="N20" s="325"/>
    </row>
    <row r="21" spans="1:14" ht="31.5">
      <c r="A21" s="327">
        <v>3</v>
      </c>
      <c r="B21" s="328" t="s">
        <v>132</v>
      </c>
      <c r="C21" s="325">
        <f>C18</f>
        <v>13315060.1</v>
      </c>
      <c r="D21" s="325">
        <f>C21*5.1%</f>
        <v>679068.06509999989</v>
      </c>
      <c r="F21" s="327">
        <v>3</v>
      </c>
      <c r="G21" s="328" t="s">
        <v>132</v>
      </c>
      <c r="H21" s="325">
        <f>H18</f>
        <v>43875</v>
      </c>
      <c r="I21" s="325">
        <f>H21*5.1%</f>
        <v>2237.625</v>
      </c>
      <c r="J21" s="469"/>
      <c r="K21" s="327">
        <v>3</v>
      </c>
      <c r="L21" s="328" t="s">
        <v>132</v>
      </c>
      <c r="M21" s="325">
        <f>M18</f>
        <v>123083</v>
      </c>
      <c r="N21" s="325">
        <f>M21*5.1%</f>
        <v>6277.2329999999993</v>
      </c>
    </row>
    <row r="22" spans="1:14" ht="15.75">
      <c r="A22" s="327"/>
      <c r="B22" s="326" t="s">
        <v>19</v>
      </c>
      <c r="C22" s="325" t="s">
        <v>123</v>
      </c>
      <c r="D22" s="325">
        <f>D21+D15+D11</f>
        <v>4021148.1502</v>
      </c>
      <c r="F22" s="327"/>
      <c r="G22" s="326" t="s">
        <v>19</v>
      </c>
      <c r="H22" s="325" t="s">
        <v>123</v>
      </c>
      <c r="I22" s="325">
        <f>I21+I15+I11</f>
        <v>13250.25</v>
      </c>
      <c r="J22" s="469"/>
      <c r="K22" s="327"/>
      <c r="L22" s="326" t="s">
        <v>19</v>
      </c>
      <c r="M22" s="325" t="s">
        <v>123</v>
      </c>
      <c r="N22" s="325">
        <f>N21+N15+N11</f>
        <v>37170.995999999999</v>
      </c>
    </row>
    <row r="24" spans="1:14" ht="15.75">
      <c r="D24" s="469"/>
      <c r="I24" s="319">
        <f>D22+I22</f>
        <v>4034398.4002</v>
      </c>
      <c r="N24" s="319">
        <f>37171</f>
        <v>37171</v>
      </c>
    </row>
    <row r="25" spans="1:14">
      <c r="I25" s="319">
        <v>4034398.4</v>
      </c>
    </row>
    <row r="26" spans="1:14">
      <c r="I26" s="319">
        <f>I24-I25</f>
        <v>2.0000012591481209E-4</v>
      </c>
    </row>
  </sheetData>
  <mergeCells count="12">
    <mergeCell ref="K7:N7"/>
    <mergeCell ref="K2:N2"/>
    <mergeCell ref="F4:I4"/>
    <mergeCell ref="K4:N4"/>
    <mergeCell ref="F5:I5"/>
    <mergeCell ref="K5:N5"/>
    <mergeCell ref="A5:D5"/>
    <mergeCell ref="A7:D7"/>
    <mergeCell ref="A2:D2"/>
    <mergeCell ref="A4:D4"/>
    <mergeCell ref="F2:I2"/>
    <mergeCell ref="F6:I7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98" orientation="portrait" r:id="rId1"/>
  <colBreaks count="1" manualBreakCount="1">
    <brk id="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2:F14"/>
  <sheetViews>
    <sheetView view="pageBreakPreview" zoomScale="90" zoomScaleNormal="100" zoomScaleSheetLayoutView="90" workbookViewId="0">
      <selection activeCell="J23" sqref="J23"/>
    </sheetView>
  </sheetViews>
  <sheetFormatPr defaultRowHeight="15"/>
  <cols>
    <col min="1" max="1" width="9.140625" style="17"/>
    <col min="2" max="2" width="10.140625" style="17" customWidth="1"/>
    <col min="3" max="3" width="40.28515625" style="17" customWidth="1"/>
    <col min="4" max="4" width="19" style="17" customWidth="1"/>
    <col min="5" max="5" width="15" style="17" customWidth="1"/>
    <col min="6" max="6" width="18.5703125" style="17" customWidth="1"/>
    <col min="7" max="16384" width="9.140625" style="17"/>
  </cols>
  <sheetData>
    <row r="2" spans="1:6" ht="34.5" customHeight="1">
      <c r="B2" s="918" t="s">
        <v>133</v>
      </c>
      <c r="C2" s="918"/>
      <c r="D2" s="918"/>
      <c r="E2" s="918"/>
      <c r="F2" s="918"/>
    </row>
    <row r="3" spans="1:6" ht="6" customHeight="1">
      <c r="B3" s="43"/>
      <c r="C3" s="43"/>
      <c r="D3" s="43"/>
      <c r="E3" s="43"/>
      <c r="F3" s="43"/>
    </row>
    <row r="4" spans="1:6" ht="22.5" customHeight="1">
      <c r="A4" s="919" t="s">
        <v>134</v>
      </c>
      <c r="B4" s="920"/>
      <c r="C4" s="920"/>
      <c r="D4" s="920"/>
      <c r="E4" s="920"/>
      <c r="F4" s="920"/>
    </row>
    <row r="5" spans="1:6" ht="22.5" customHeight="1">
      <c r="A5" s="919" t="s">
        <v>135</v>
      </c>
      <c r="B5" s="920"/>
      <c r="C5" s="920"/>
      <c r="D5" s="920"/>
      <c r="E5" s="920"/>
      <c r="F5" s="920"/>
    </row>
    <row r="6" spans="1:6" ht="15.75">
      <c r="B6" s="44"/>
      <c r="C6" s="45"/>
      <c r="D6" s="45"/>
      <c r="E6" s="45"/>
      <c r="F6" s="45"/>
    </row>
    <row r="7" spans="1:6" ht="6.75" customHeight="1">
      <c r="B7" s="921"/>
      <c r="C7" s="921"/>
      <c r="D7" s="921"/>
      <c r="E7" s="921"/>
      <c r="F7" s="921"/>
    </row>
    <row r="8" spans="1:6" ht="47.25">
      <c r="A8" s="22" t="s">
        <v>86</v>
      </c>
      <c r="B8" s="922" t="s">
        <v>23</v>
      </c>
      <c r="C8" s="923"/>
      <c r="D8" s="46" t="s">
        <v>136</v>
      </c>
      <c r="E8" s="46" t="s">
        <v>137</v>
      </c>
      <c r="F8" s="46" t="s">
        <v>138</v>
      </c>
    </row>
    <row r="9" spans="1:6" ht="15.75">
      <c r="A9" s="23">
        <v>1</v>
      </c>
      <c r="B9" s="916">
        <v>2</v>
      </c>
      <c r="C9" s="917"/>
      <c r="D9" s="47">
        <v>3</v>
      </c>
      <c r="E9" s="47">
        <v>4</v>
      </c>
      <c r="F9" s="47">
        <v>5</v>
      </c>
    </row>
    <row r="10" spans="1:6" ht="15.75">
      <c r="A10" s="23"/>
      <c r="B10" s="916"/>
      <c r="C10" s="917"/>
      <c r="D10" s="48"/>
      <c r="E10" s="48"/>
      <c r="F10" s="48"/>
    </row>
    <row r="11" spans="1:6" ht="15.75">
      <c r="A11" s="49"/>
      <c r="B11" s="916"/>
      <c r="C11" s="917"/>
      <c r="D11" s="48"/>
      <c r="E11" s="48"/>
      <c r="F11" s="48"/>
    </row>
    <row r="12" spans="1:6" ht="15.75">
      <c r="A12" s="50"/>
      <c r="B12" s="916"/>
      <c r="C12" s="917"/>
      <c r="D12" s="48"/>
      <c r="E12" s="48"/>
      <c r="F12" s="48"/>
    </row>
    <row r="13" spans="1:6" ht="15.75">
      <c r="A13" s="49"/>
      <c r="B13" s="916"/>
      <c r="C13" s="917"/>
      <c r="D13" s="48"/>
      <c r="E13" s="48"/>
      <c r="F13" s="48"/>
    </row>
    <row r="14" spans="1:6" s="51" customFormat="1" ht="18.75" customHeight="1">
      <c r="B14" s="924" t="s">
        <v>19</v>
      </c>
      <c r="C14" s="925"/>
      <c r="D14" s="52" t="s">
        <v>96</v>
      </c>
      <c r="E14" s="52" t="s">
        <v>96</v>
      </c>
      <c r="F14" s="53"/>
    </row>
  </sheetData>
  <mergeCells count="11">
    <mergeCell ref="B10:C10"/>
    <mergeCell ref="B11:C11"/>
    <mergeCell ref="B12:C12"/>
    <mergeCell ref="B13:C13"/>
    <mergeCell ref="B14:C14"/>
    <mergeCell ref="B9:C9"/>
    <mergeCell ref="B2:F2"/>
    <mergeCell ref="A4:F4"/>
    <mergeCell ref="A5:F5"/>
    <mergeCell ref="B7:F7"/>
    <mergeCell ref="B8:C8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2:E30"/>
  <sheetViews>
    <sheetView view="pageBreakPreview" topLeftCell="A7" zoomScale="90" zoomScaleNormal="100" zoomScaleSheetLayoutView="90" workbookViewId="0">
      <selection activeCell="K28" sqref="K28"/>
    </sheetView>
  </sheetViews>
  <sheetFormatPr defaultRowHeight="15"/>
  <cols>
    <col min="1" max="1" width="7.85546875" style="66" customWidth="1"/>
    <col min="2" max="2" width="37.85546875" style="17" customWidth="1"/>
    <col min="3" max="3" width="14.28515625" style="17" customWidth="1"/>
    <col min="4" max="4" width="13.140625" style="17" customWidth="1"/>
    <col min="5" max="5" width="16.42578125" style="17" customWidth="1"/>
    <col min="6" max="16384" width="9.140625" style="17"/>
  </cols>
  <sheetData>
    <row r="2" spans="1:5" ht="15.75" customHeight="1">
      <c r="A2" s="892" t="s">
        <v>139</v>
      </c>
      <c r="B2" s="926"/>
      <c r="C2" s="926"/>
      <c r="D2" s="926"/>
      <c r="E2" s="926"/>
    </row>
    <row r="3" spans="1:5" ht="15.75" customHeight="1">
      <c r="A3" s="20"/>
      <c r="B3" s="18"/>
      <c r="C3" s="18"/>
      <c r="D3" s="18"/>
      <c r="E3" s="18"/>
    </row>
    <row r="4" spans="1:5">
      <c r="A4" s="919" t="s">
        <v>426</v>
      </c>
      <c r="B4" s="927"/>
      <c r="C4" s="927"/>
      <c r="D4" s="927"/>
      <c r="E4" s="927"/>
    </row>
    <row r="5" spans="1:5">
      <c r="A5" s="919" t="s">
        <v>239</v>
      </c>
      <c r="B5" s="927"/>
      <c r="C5" s="927"/>
      <c r="D5" s="927"/>
      <c r="E5" s="927"/>
    </row>
    <row r="6" spans="1:5" ht="15.75" customHeight="1">
      <c r="A6" s="20"/>
      <c r="B6" s="18"/>
      <c r="C6" s="18"/>
      <c r="D6" s="18"/>
      <c r="E6" s="18"/>
    </row>
    <row r="7" spans="1:5" ht="15.75" customHeight="1">
      <c r="A7" s="928" t="s">
        <v>140</v>
      </c>
      <c r="B7" s="920"/>
      <c r="C7" s="920"/>
      <c r="D7" s="920"/>
      <c r="E7" s="920"/>
    </row>
    <row r="8" spans="1:5" ht="15.75">
      <c r="A8" s="54"/>
      <c r="B8" s="28"/>
      <c r="C8" s="28"/>
      <c r="D8" s="28"/>
      <c r="E8" s="28"/>
    </row>
    <row r="9" spans="1:5" ht="110.25">
      <c r="A9" s="22" t="s">
        <v>86</v>
      </c>
      <c r="B9" s="55" t="s">
        <v>100</v>
      </c>
      <c r="C9" s="22" t="s">
        <v>141</v>
      </c>
      <c r="D9" s="22" t="s">
        <v>142</v>
      </c>
      <c r="E9" s="22" t="s">
        <v>143</v>
      </c>
    </row>
    <row r="10" spans="1:5" ht="15.75">
      <c r="A10" s="23">
        <v>1</v>
      </c>
      <c r="B10" s="56">
        <v>2</v>
      </c>
      <c r="C10" s="23">
        <v>3</v>
      </c>
      <c r="D10" s="23">
        <v>4</v>
      </c>
      <c r="E10" s="23">
        <v>5</v>
      </c>
    </row>
    <row r="11" spans="1:5" ht="15.75">
      <c r="A11" s="23">
        <v>1</v>
      </c>
      <c r="B11" s="42" t="s">
        <v>144</v>
      </c>
      <c r="C11" s="362"/>
      <c r="D11" s="343"/>
      <c r="E11" s="343">
        <f>E13+E15</f>
        <v>42912.998857142862</v>
      </c>
    </row>
    <row r="12" spans="1:5" ht="15.75">
      <c r="A12" s="57"/>
      <c r="B12" s="58" t="s">
        <v>145</v>
      </c>
      <c r="C12" s="364"/>
      <c r="D12" s="363"/>
      <c r="E12" s="363"/>
    </row>
    <row r="13" spans="1:5" ht="15.75">
      <c r="A13" s="59"/>
      <c r="B13" s="60" t="s">
        <v>146</v>
      </c>
      <c r="C13" s="366">
        <v>1950590.857142857</v>
      </c>
      <c r="D13" s="367">
        <v>2.2000000000000002</v>
      </c>
      <c r="E13" s="369">
        <f>C13*D13/100</f>
        <v>42912.998857142862</v>
      </c>
    </row>
    <row r="14" spans="1:5" ht="31.5">
      <c r="A14" s="49"/>
      <c r="B14" s="61" t="s">
        <v>147</v>
      </c>
      <c r="C14" s="343"/>
      <c r="D14" s="343"/>
      <c r="E14" s="343"/>
    </row>
    <row r="15" spans="1:5" ht="15.75">
      <c r="A15" s="49"/>
      <c r="B15" s="60" t="s">
        <v>148</v>
      </c>
      <c r="C15" s="343"/>
      <c r="D15" s="343"/>
      <c r="E15" s="343"/>
    </row>
    <row r="16" spans="1:5" ht="31.5">
      <c r="A16" s="49"/>
      <c r="B16" s="61" t="s">
        <v>147</v>
      </c>
      <c r="C16" s="343"/>
      <c r="D16" s="343"/>
      <c r="E16" s="343"/>
    </row>
    <row r="17" spans="1:5" ht="15.75">
      <c r="A17" s="49"/>
      <c r="B17" s="42"/>
      <c r="C17" s="343"/>
      <c r="D17" s="343"/>
      <c r="E17" s="343"/>
    </row>
    <row r="18" spans="1:5" ht="15.75">
      <c r="A18" s="49"/>
      <c r="B18" s="42"/>
      <c r="C18" s="343"/>
      <c r="D18" s="343"/>
      <c r="E18" s="343"/>
    </row>
    <row r="19" spans="1:5" ht="15.75">
      <c r="A19" s="49"/>
      <c r="B19" s="62" t="s">
        <v>19</v>
      </c>
      <c r="C19" s="37"/>
      <c r="D19" s="31" t="s">
        <v>96</v>
      </c>
      <c r="E19" s="371">
        <f>E11</f>
        <v>42912.998857142862</v>
      </c>
    </row>
    <row r="20" spans="1:5" ht="15.75">
      <c r="A20" s="54"/>
      <c r="B20" s="63"/>
      <c r="C20" s="28"/>
      <c r="D20" s="28"/>
      <c r="E20" s="28"/>
    </row>
    <row r="21" spans="1:5" ht="15.75">
      <c r="A21" s="929" t="s">
        <v>149</v>
      </c>
      <c r="B21" s="920"/>
      <c r="C21" s="920"/>
      <c r="D21" s="920"/>
      <c r="E21" s="920"/>
    </row>
    <row r="22" spans="1:5" ht="15.75">
      <c r="A22" s="54"/>
      <c r="B22" s="28"/>
      <c r="C22" s="28"/>
      <c r="D22" s="28"/>
      <c r="E22" s="28"/>
    </row>
    <row r="23" spans="1:5" ht="78.75">
      <c r="A23" s="22" t="s">
        <v>86</v>
      </c>
      <c r="B23" s="29" t="s">
        <v>100</v>
      </c>
      <c r="C23" s="22" t="s">
        <v>150</v>
      </c>
      <c r="D23" s="22" t="s">
        <v>151</v>
      </c>
      <c r="E23" s="22" t="s">
        <v>152</v>
      </c>
    </row>
    <row r="24" spans="1:5" ht="15.75">
      <c r="A24" s="31">
        <v>1</v>
      </c>
      <c r="B24" s="23">
        <v>2</v>
      </c>
      <c r="C24" s="23">
        <v>3</v>
      </c>
      <c r="D24" s="23">
        <v>4</v>
      </c>
      <c r="E24" s="23">
        <v>5</v>
      </c>
    </row>
    <row r="25" spans="1:5" ht="15.75">
      <c r="A25" s="31">
        <v>1</v>
      </c>
      <c r="B25" s="25" t="s">
        <v>153</v>
      </c>
      <c r="C25" s="362"/>
      <c r="D25" s="362"/>
      <c r="E25" s="342">
        <f>E28+E29</f>
        <v>492010.245</v>
      </c>
    </row>
    <row r="26" spans="1:5" ht="15.75">
      <c r="A26" s="57"/>
      <c r="B26" s="64" t="s">
        <v>154</v>
      </c>
      <c r="C26" s="363"/>
      <c r="D26" s="364"/>
      <c r="E26" s="363"/>
    </row>
    <row r="27" spans="1:5" ht="15.75">
      <c r="A27" s="65"/>
      <c r="B27" s="64"/>
      <c r="C27" s="365"/>
      <c r="D27" s="364"/>
      <c r="E27" s="365"/>
    </row>
    <row r="28" spans="1:5" ht="15.75">
      <c r="A28" s="49"/>
      <c r="B28" s="32" t="s">
        <v>425</v>
      </c>
      <c r="C28" s="362">
        <v>32800683</v>
      </c>
      <c r="D28" s="368">
        <v>1.5</v>
      </c>
      <c r="E28" s="342">
        <f>C28*1.5/100</f>
        <v>492010.245</v>
      </c>
    </row>
    <row r="29" spans="1:5" ht="15.75">
      <c r="A29" s="49"/>
      <c r="B29" s="32"/>
      <c r="C29" s="362"/>
      <c r="D29" s="368"/>
      <c r="E29" s="342"/>
    </row>
    <row r="30" spans="1:5" ht="15.75">
      <c r="A30" s="49"/>
      <c r="B30" s="38" t="s">
        <v>19</v>
      </c>
      <c r="C30" s="31" t="s">
        <v>96</v>
      </c>
      <c r="D30" s="31" t="s">
        <v>96</v>
      </c>
      <c r="E30" s="370">
        <f>E25</f>
        <v>492010.245</v>
      </c>
    </row>
  </sheetData>
  <mergeCells count="5">
    <mergeCell ref="A2:E2"/>
    <mergeCell ref="A4:E4"/>
    <mergeCell ref="A5:E5"/>
    <mergeCell ref="A7:E7"/>
    <mergeCell ref="A21:E21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15"/>
  <sheetViews>
    <sheetView showGridLines="0" view="pageBreakPreview" zoomScale="90" zoomScaleNormal="100" zoomScaleSheetLayoutView="90" workbookViewId="0">
      <selection activeCell="H26" sqref="H26"/>
    </sheetView>
  </sheetViews>
  <sheetFormatPr defaultRowHeight="15"/>
  <cols>
    <col min="1" max="1" width="6.7109375" style="66" customWidth="1"/>
    <col min="2" max="2" width="19.140625" style="17" customWidth="1"/>
    <col min="3" max="3" width="13" style="17" customWidth="1"/>
    <col min="4" max="4" width="13.7109375" style="17" customWidth="1"/>
    <col min="5" max="5" width="14.28515625" style="17" customWidth="1"/>
    <col min="6" max="6" width="13.140625" style="17" customWidth="1"/>
    <col min="7" max="7" width="16.42578125" style="17" customWidth="1"/>
    <col min="8" max="16384" width="9.140625" style="17"/>
  </cols>
  <sheetData>
    <row r="1" spans="1:7" ht="15.75" customHeight="1">
      <c r="A1" s="54"/>
      <c r="B1" s="28"/>
      <c r="C1" s="28"/>
      <c r="D1" s="28"/>
      <c r="E1" s="28"/>
      <c r="F1" s="28"/>
      <c r="G1" s="28"/>
    </row>
    <row r="2" spans="1:7" ht="15.75">
      <c r="A2" s="54"/>
      <c r="B2" s="929" t="s">
        <v>155</v>
      </c>
      <c r="C2" s="929"/>
      <c r="D2" s="929"/>
      <c r="E2" s="929"/>
      <c r="F2" s="893"/>
      <c r="G2" s="893"/>
    </row>
    <row r="3" spans="1:7" ht="15.75">
      <c r="A3" s="54"/>
      <c r="B3" s="67"/>
      <c r="C3" s="67"/>
      <c r="D3" s="67"/>
      <c r="E3" s="67"/>
      <c r="F3" s="19"/>
      <c r="G3" s="19"/>
    </row>
    <row r="4" spans="1:7" ht="15.75" customHeight="1">
      <c r="A4" s="932" t="s">
        <v>134</v>
      </c>
      <c r="B4" s="932"/>
      <c r="C4" s="932"/>
      <c r="D4" s="932"/>
      <c r="E4" s="932"/>
      <c r="F4" s="932"/>
      <c r="G4" s="932"/>
    </row>
    <row r="5" spans="1:7" ht="15.75" customHeight="1">
      <c r="A5" s="919" t="s">
        <v>156</v>
      </c>
      <c r="B5" s="919"/>
      <c r="C5" s="919"/>
      <c r="D5" s="919"/>
      <c r="E5" s="919"/>
      <c r="F5" s="919"/>
      <c r="G5" s="919"/>
    </row>
    <row r="6" spans="1:7" ht="15.75">
      <c r="A6" s="54"/>
      <c r="B6" s="28"/>
      <c r="C6" s="28"/>
      <c r="D6" s="28"/>
      <c r="E6" s="28"/>
      <c r="F6" s="28"/>
      <c r="G6" s="28"/>
    </row>
    <row r="7" spans="1:7" ht="47.25">
      <c r="A7" s="22" t="s">
        <v>86</v>
      </c>
      <c r="B7" s="933" t="s">
        <v>100</v>
      </c>
      <c r="C7" s="934"/>
      <c r="D7" s="935"/>
      <c r="E7" s="68" t="s">
        <v>157</v>
      </c>
      <c r="F7" s="68" t="s">
        <v>142</v>
      </c>
      <c r="G7" s="68" t="s">
        <v>158</v>
      </c>
    </row>
    <row r="8" spans="1:7" ht="15.75">
      <c r="A8" s="31">
        <v>1</v>
      </c>
      <c r="B8" s="936">
        <v>2</v>
      </c>
      <c r="C8" s="937"/>
      <c r="D8" s="938"/>
      <c r="E8" s="69">
        <v>3</v>
      </c>
      <c r="F8" s="69">
        <v>4</v>
      </c>
      <c r="G8" s="69">
        <v>5</v>
      </c>
    </row>
    <row r="9" spans="1:7" ht="15.75">
      <c r="A9" s="40">
        <v>1</v>
      </c>
      <c r="B9" s="930" t="s">
        <v>159</v>
      </c>
      <c r="C9" s="930"/>
      <c r="D9" s="931"/>
      <c r="E9" s="70"/>
      <c r="F9" s="70"/>
      <c r="G9" s="70"/>
    </row>
    <row r="10" spans="1:7" ht="15.75">
      <c r="A10" s="71"/>
      <c r="B10" s="939" t="s">
        <v>160</v>
      </c>
      <c r="C10" s="940"/>
      <c r="D10" s="941"/>
      <c r="E10" s="72"/>
      <c r="F10" s="73"/>
      <c r="G10" s="72"/>
    </row>
    <row r="11" spans="1:7" ht="15.75">
      <c r="A11" s="74"/>
      <c r="B11" s="942"/>
      <c r="C11" s="942"/>
      <c r="D11" s="942"/>
      <c r="E11" s="75"/>
      <c r="F11" s="76"/>
      <c r="G11" s="75"/>
    </row>
    <row r="12" spans="1:7" ht="28.5" customHeight="1">
      <c r="A12" s="40">
        <v>2</v>
      </c>
      <c r="B12" s="943" t="s">
        <v>161</v>
      </c>
      <c r="C12" s="930"/>
      <c r="D12" s="931"/>
      <c r="E12" s="70"/>
      <c r="F12" s="70"/>
      <c r="G12" s="70"/>
    </row>
    <row r="13" spans="1:7" ht="39.75" customHeight="1">
      <c r="A13" s="40"/>
      <c r="B13" s="944" t="s">
        <v>162</v>
      </c>
      <c r="C13" s="945"/>
      <c r="D13" s="946"/>
      <c r="E13" s="70"/>
      <c r="F13" s="70"/>
      <c r="G13" s="70"/>
    </row>
    <row r="14" spans="1:7" ht="22.5" customHeight="1">
      <c r="A14" s="31"/>
      <c r="B14" s="77"/>
      <c r="C14" s="78"/>
      <c r="D14" s="79"/>
      <c r="E14" s="69"/>
      <c r="F14" s="69"/>
      <c r="G14" s="69"/>
    </row>
    <row r="15" spans="1:7" ht="15.75">
      <c r="A15" s="80"/>
      <c r="B15" s="947" t="s">
        <v>19</v>
      </c>
      <c r="C15" s="948"/>
      <c r="D15" s="949"/>
      <c r="E15" s="31" t="s">
        <v>96</v>
      </c>
      <c r="F15" s="31" t="s">
        <v>96</v>
      </c>
      <c r="G15" s="24"/>
    </row>
  </sheetData>
  <mergeCells count="11">
    <mergeCell ref="B10:D10"/>
    <mergeCell ref="B11:D11"/>
    <mergeCell ref="B12:D12"/>
    <mergeCell ref="B13:D13"/>
    <mergeCell ref="B15:D15"/>
    <mergeCell ref="B9:D9"/>
    <mergeCell ref="B2:G2"/>
    <mergeCell ref="A4:G4"/>
    <mergeCell ref="A5:G5"/>
    <mergeCell ref="B7:D7"/>
    <mergeCell ref="B8:D8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F11"/>
  <sheetViews>
    <sheetView showGridLines="0" view="pageBreakPreview" zoomScale="90" zoomScaleNormal="100" zoomScaleSheetLayoutView="90" workbookViewId="0">
      <selection activeCell="H35" sqref="H35"/>
    </sheetView>
  </sheetViews>
  <sheetFormatPr defaultRowHeight="15"/>
  <cols>
    <col min="1" max="1" width="9.140625" style="17"/>
    <col min="2" max="2" width="11.5703125" style="17" customWidth="1"/>
    <col min="3" max="3" width="27.5703125" style="17" customWidth="1"/>
    <col min="4" max="4" width="16.28515625" style="17" customWidth="1"/>
    <col min="5" max="5" width="18" style="17" customWidth="1"/>
    <col min="6" max="6" width="18.5703125" style="17" customWidth="1"/>
    <col min="7" max="16384" width="9.140625" style="17"/>
  </cols>
  <sheetData>
    <row r="2" spans="1:6" ht="34.5" customHeight="1">
      <c r="B2" s="918" t="s">
        <v>163</v>
      </c>
      <c r="C2" s="918"/>
      <c r="D2" s="918"/>
      <c r="E2" s="918"/>
      <c r="F2" s="918"/>
    </row>
    <row r="3" spans="1:6" ht="23.25" customHeight="1">
      <c r="A3" s="919" t="s">
        <v>164</v>
      </c>
      <c r="B3" s="920"/>
      <c r="C3" s="920"/>
      <c r="D3" s="920"/>
      <c r="E3" s="920"/>
      <c r="F3" s="920"/>
    </row>
    <row r="4" spans="1:6" ht="21" customHeight="1">
      <c r="A4" s="919" t="s">
        <v>165</v>
      </c>
      <c r="B4" s="920"/>
      <c r="C4" s="920"/>
      <c r="D4" s="920"/>
      <c r="E4" s="920"/>
      <c r="F4" s="920"/>
    </row>
    <row r="5" spans="1:6" ht="15.75">
      <c r="B5" s="44"/>
      <c r="C5" s="44"/>
      <c r="D5" s="44"/>
      <c r="E5" s="44"/>
      <c r="F5" s="44"/>
    </row>
    <row r="6" spans="1:6" ht="47.25">
      <c r="A6" s="22" t="s">
        <v>86</v>
      </c>
      <c r="B6" s="922" t="s">
        <v>23</v>
      </c>
      <c r="C6" s="923"/>
      <c r="D6" s="46" t="s">
        <v>136</v>
      </c>
      <c r="E6" s="46" t="s">
        <v>137</v>
      </c>
      <c r="F6" s="46" t="s">
        <v>138</v>
      </c>
    </row>
    <row r="7" spans="1:6" ht="15.75">
      <c r="A7" s="31">
        <v>1</v>
      </c>
      <c r="B7" s="922">
        <v>2</v>
      </c>
      <c r="C7" s="923"/>
      <c r="D7" s="46">
        <v>3</v>
      </c>
      <c r="E7" s="46">
        <v>4</v>
      </c>
      <c r="F7" s="46">
        <v>5</v>
      </c>
    </row>
    <row r="8" spans="1:6" ht="15.75">
      <c r="A8" s="40"/>
      <c r="B8" s="922"/>
      <c r="C8" s="923"/>
      <c r="D8" s="48"/>
      <c r="E8" s="48"/>
      <c r="F8" s="48"/>
    </row>
    <row r="9" spans="1:6" ht="15.75">
      <c r="A9" s="24"/>
      <c r="B9" s="922"/>
      <c r="C9" s="923"/>
      <c r="D9" s="48"/>
      <c r="E9" s="48"/>
      <c r="F9" s="48"/>
    </row>
    <row r="10" spans="1:6" ht="15.75">
      <c r="A10" s="24"/>
      <c r="B10" s="922"/>
      <c r="C10" s="923"/>
      <c r="D10" s="48"/>
      <c r="E10" s="48"/>
      <c r="F10" s="48"/>
    </row>
    <row r="11" spans="1:6" s="51" customFormat="1" ht="18.75" customHeight="1">
      <c r="A11" s="81"/>
      <c r="B11" s="924" t="s">
        <v>19</v>
      </c>
      <c r="C11" s="925"/>
      <c r="D11" s="52" t="s">
        <v>96</v>
      </c>
      <c r="E11" s="52" t="s">
        <v>96</v>
      </c>
      <c r="F11" s="53"/>
    </row>
  </sheetData>
  <mergeCells count="9">
    <mergeCell ref="B9:C9"/>
    <mergeCell ref="B10:C10"/>
    <mergeCell ref="B11:C11"/>
    <mergeCell ref="B2:F2"/>
    <mergeCell ref="A3:F3"/>
    <mergeCell ref="A4:F4"/>
    <mergeCell ref="B6:C6"/>
    <mergeCell ref="B7:C7"/>
    <mergeCell ref="B8:C8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3"/>
  <sheetViews>
    <sheetView showGridLines="0" view="pageBreakPreview" zoomScale="90" zoomScaleNormal="100" zoomScaleSheetLayoutView="90" workbookViewId="0">
      <selection activeCell="B9" sqref="B9"/>
    </sheetView>
  </sheetViews>
  <sheetFormatPr defaultRowHeight="15"/>
  <cols>
    <col min="1" max="1" width="6.140625" style="51" customWidth="1"/>
    <col min="2" max="2" width="32.28515625" style="51" customWidth="1"/>
    <col min="3" max="3" width="16.28515625" style="51" customWidth="1"/>
    <col min="4" max="4" width="17.5703125" style="51" customWidth="1"/>
    <col min="5" max="5" width="18.5703125" style="51" customWidth="1"/>
    <col min="6" max="16384" width="9.140625" style="17"/>
  </cols>
  <sheetData>
    <row r="1" spans="1:5">
      <c r="C1" s="17"/>
    </row>
    <row r="2" spans="1:5" ht="31.5" customHeight="1">
      <c r="A2" s="918" t="s">
        <v>166</v>
      </c>
      <c r="B2" s="918"/>
      <c r="C2" s="918"/>
      <c r="D2" s="918"/>
      <c r="E2" s="918"/>
    </row>
    <row r="3" spans="1:5" ht="15.75">
      <c r="A3" s="43"/>
      <c r="B3" s="43"/>
      <c r="C3" s="43"/>
      <c r="D3" s="43"/>
      <c r="E3" s="43"/>
    </row>
    <row r="4" spans="1:5">
      <c r="A4" s="950" t="s">
        <v>167</v>
      </c>
      <c r="B4" s="951"/>
      <c r="C4" s="951"/>
      <c r="D4" s="951"/>
      <c r="E4" s="951"/>
    </row>
    <row r="5" spans="1:5">
      <c r="A5" s="950" t="s">
        <v>168</v>
      </c>
      <c r="B5" s="951"/>
      <c r="C5" s="951"/>
      <c r="D5" s="951"/>
      <c r="E5" s="951"/>
    </row>
    <row r="6" spans="1:5" ht="15.75" customHeight="1">
      <c r="A6" s="17"/>
      <c r="B6" s="17"/>
      <c r="C6" s="17"/>
      <c r="D6" s="17"/>
      <c r="E6" s="17"/>
    </row>
    <row r="7" spans="1:5" s="51" customFormat="1" ht="54" customHeight="1">
      <c r="A7" s="23" t="s">
        <v>86</v>
      </c>
      <c r="B7" s="46" t="s">
        <v>23</v>
      </c>
      <c r="C7" s="46" t="s">
        <v>136</v>
      </c>
      <c r="D7" s="46" t="s">
        <v>137</v>
      </c>
      <c r="E7" s="46" t="s">
        <v>138</v>
      </c>
    </row>
    <row r="8" spans="1:5" s="51" customFormat="1" ht="16.5" customHeight="1">
      <c r="A8" s="46">
        <v>1</v>
      </c>
      <c r="B8" s="46">
        <v>2</v>
      </c>
      <c r="C8" s="46">
        <v>3</v>
      </c>
      <c r="D8" s="46">
        <v>4</v>
      </c>
      <c r="E8" s="46">
        <v>5</v>
      </c>
    </row>
    <row r="9" spans="1:5" ht="47.25">
      <c r="A9" s="46">
        <v>1</v>
      </c>
      <c r="B9" s="82" t="s">
        <v>169</v>
      </c>
      <c r="C9" s="83"/>
      <c r="D9" s="83"/>
      <c r="E9" s="83"/>
    </row>
    <row r="10" spans="1:5" ht="15.75">
      <c r="A10" s="46"/>
      <c r="B10" s="84"/>
      <c r="C10" s="83"/>
      <c r="D10" s="83"/>
      <c r="E10" s="83"/>
    </row>
    <row r="11" spans="1:5" ht="15.75">
      <c r="A11" s="46"/>
      <c r="B11" s="84"/>
      <c r="C11" s="83"/>
      <c r="D11" s="83"/>
      <c r="E11" s="83"/>
    </row>
    <row r="12" spans="1:5" ht="15.75">
      <c r="A12" s="85"/>
      <c r="B12" s="84"/>
      <c r="C12" s="83"/>
      <c r="D12" s="83"/>
      <c r="E12" s="83"/>
    </row>
    <row r="13" spans="1:5" ht="18.75">
      <c r="A13" s="86"/>
      <c r="B13" s="38" t="s">
        <v>19</v>
      </c>
      <c r="C13" s="52" t="s">
        <v>96</v>
      </c>
      <c r="D13" s="52" t="s">
        <v>96</v>
      </c>
      <c r="E13" s="53"/>
    </row>
  </sheetData>
  <mergeCells count="3">
    <mergeCell ref="A2:E2"/>
    <mergeCell ref="A4:E4"/>
    <mergeCell ref="A5:E5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T21"/>
  <sheetViews>
    <sheetView showGridLines="0" view="pageBreakPreview" zoomScale="90" zoomScaleNormal="100" zoomScaleSheetLayoutView="90" workbookViewId="0">
      <selection activeCell="C17" sqref="C17"/>
    </sheetView>
  </sheetViews>
  <sheetFormatPr defaultRowHeight="15"/>
  <cols>
    <col min="1" max="1" width="7.42578125" style="17" customWidth="1"/>
    <col min="2" max="2" width="49.140625" style="17" customWidth="1"/>
    <col min="3" max="5" width="13.7109375" style="17" customWidth="1"/>
    <col min="6" max="6" width="16.140625" style="17" customWidth="1"/>
    <col min="7" max="16384" width="9.140625" style="17"/>
  </cols>
  <sheetData>
    <row r="2" spans="1:20" ht="15.75">
      <c r="A2" s="952" t="s">
        <v>170</v>
      </c>
      <c r="B2" s="953"/>
      <c r="C2" s="953"/>
      <c r="D2" s="953"/>
      <c r="E2" s="953"/>
      <c r="F2" s="953"/>
    </row>
    <row r="3" spans="1:20" ht="15.75">
      <c r="A3" s="87"/>
      <c r="B3" s="88"/>
      <c r="C3" s="88"/>
      <c r="D3" s="88"/>
      <c r="E3" s="88"/>
      <c r="F3" s="88"/>
    </row>
    <row r="4" spans="1:20" s="372" customFormat="1" ht="36" customHeight="1">
      <c r="A4" s="956" t="s">
        <v>427</v>
      </c>
      <c r="B4" s="957"/>
      <c r="C4" s="957"/>
      <c r="D4" s="957"/>
      <c r="E4" s="957"/>
      <c r="F4" s="957"/>
      <c r="G4" s="957"/>
      <c r="L4" s="563"/>
      <c r="M4" s="564"/>
      <c r="N4" s="564"/>
      <c r="O4" s="564"/>
      <c r="P4" s="564"/>
      <c r="Q4" s="564"/>
      <c r="R4" s="564"/>
      <c r="S4" s="564"/>
      <c r="T4" s="565"/>
    </row>
    <row r="5" spans="1:20" s="280" customFormat="1" ht="15.75" customHeight="1">
      <c r="A5" s="880" t="s">
        <v>429</v>
      </c>
      <c r="B5" s="880"/>
      <c r="C5" s="880"/>
      <c r="D5" s="880"/>
      <c r="E5" s="880"/>
      <c r="F5" s="880"/>
      <c r="G5" s="880"/>
      <c r="H5" s="880"/>
      <c r="I5" s="880"/>
      <c r="J5" s="880"/>
      <c r="K5" s="303"/>
      <c r="L5" s="302"/>
    </row>
    <row r="6" spans="1:20" ht="15.75">
      <c r="A6" s="89"/>
      <c r="B6" s="21"/>
      <c r="C6" s="21"/>
      <c r="D6" s="21"/>
      <c r="E6" s="21"/>
      <c r="F6" s="21"/>
    </row>
    <row r="7" spans="1:20" ht="15.75">
      <c r="A7" s="954" t="s">
        <v>171</v>
      </c>
      <c r="B7" s="955"/>
      <c r="C7" s="955"/>
      <c r="D7" s="955"/>
      <c r="E7" s="955"/>
      <c r="F7" s="955"/>
    </row>
    <row r="8" spans="1:20" ht="15.75">
      <c r="A8" s="90"/>
      <c r="B8" s="91"/>
      <c r="C8" s="91"/>
      <c r="D8" s="91"/>
      <c r="E8" s="91"/>
      <c r="F8" s="91"/>
    </row>
    <row r="9" spans="1:20" ht="63">
      <c r="A9" s="22" t="s">
        <v>86</v>
      </c>
      <c r="B9" s="22" t="s">
        <v>100</v>
      </c>
      <c r="C9" s="22" t="s">
        <v>172</v>
      </c>
      <c r="D9" s="22" t="s">
        <v>173</v>
      </c>
      <c r="E9" s="22" t="s">
        <v>174</v>
      </c>
      <c r="F9" s="22" t="s">
        <v>175</v>
      </c>
    </row>
    <row r="10" spans="1:20" ht="15.75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</row>
    <row r="11" spans="1:20" ht="15.75">
      <c r="A11" s="23"/>
      <c r="B11" s="92" t="s">
        <v>176</v>
      </c>
      <c r="C11" s="23">
        <v>1</v>
      </c>
      <c r="D11" s="23">
        <v>12</v>
      </c>
      <c r="E11" s="23">
        <v>260.75</v>
      </c>
      <c r="F11" s="342">
        <f>C11*D11*E11</f>
        <v>3129</v>
      </c>
    </row>
    <row r="12" spans="1:20" ht="47.25">
      <c r="A12" s="23"/>
      <c r="B12" s="92" t="s">
        <v>177</v>
      </c>
      <c r="C12" s="23">
        <v>1</v>
      </c>
      <c r="D12" s="23">
        <v>12</v>
      </c>
      <c r="E12" s="23">
        <v>396.5</v>
      </c>
      <c r="F12" s="342">
        <f t="shared" ref="F12:F19" si="0">C12*D12*E12</f>
        <v>4758</v>
      </c>
    </row>
    <row r="13" spans="1:20" ht="15.75" hidden="1">
      <c r="A13" s="23"/>
      <c r="B13" s="92" t="s">
        <v>178</v>
      </c>
      <c r="C13" s="23"/>
      <c r="D13" s="23"/>
      <c r="E13" s="23"/>
      <c r="F13" s="342">
        <f t="shared" si="0"/>
        <v>0</v>
      </c>
    </row>
    <row r="14" spans="1:20" ht="31.5" hidden="1">
      <c r="A14" s="23"/>
      <c r="B14" s="92" t="s">
        <v>179</v>
      </c>
      <c r="C14" s="23"/>
      <c r="D14" s="23"/>
      <c r="E14" s="23"/>
      <c r="F14" s="342">
        <f t="shared" si="0"/>
        <v>0</v>
      </c>
    </row>
    <row r="15" spans="1:20" ht="31.5" hidden="1">
      <c r="A15" s="23"/>
      <c r="B15" s="92" t="s">
        <v>180</v>
      </c>
      <c r="C15" s="23"/>
      <c r="D15" s="23"/>
      <c r="E15" s="23"/>
      <c r="F15" s="342">
        <f t="shared" si="0"/>
        <v>0</v>
      </c>
    </row>
    <row r="16" spans="1:20" ht="19.5" hidden="1" customHeight="1">
      <c r="A16" s="23"/>
      <c r="B16" s="93" t="s">
        <v>181</v>
      </c>
      <c r="C16" s="23"/>
      <c r="D16" s="23"/>
      <c r="E16" s="23"/>
      <c r="F16" s="342">
        <f t="shared" si="0"/>
        <v>0</v>
      </c>
    </row>
    <row r="17" spans="1:6" ht="15.75">
      <c r="A17" s="23"/>
      <c r="B17" s="92" t="s">
        <v>182</v>
      </c>
      <c r="C17" s="23">
        <v>1</v>
      </c>
      <c r="D17" s="23">
        <v>12</v>
      </c>
      <c r="E17" s="23">
        <v>1000</v>
      </c>
      <c r="F17" s="342">
        <f t="shared" si="0"/>
        <v>12000</v>
      </c>
    </row>
    <row r="18" spans="1:6" ht="31.5" hidden="1">
      <c r="A18" s="23"/>
      <c r="B18" s="92" t="s">
        <v>183</v>
      </c>
      <c r="C18" s="23"/>
      <c r="D18" s="23"/>
      <c r="E18" s="23"/>
      <c r="F18" s="342">
        <f t="shared" si="0"/>
        <v>0</v>
      </c>
    </row>
    <row r="19" spans="1:6" ht="15.75">
      <c r="A19" s="23"/>
      <c r="B19" s="92" t="s">
        <v>417</v>
      </c>
      <c r="C19" s="23">
        <v>6</v>
      </c>
      <c r="D19" s="23">
        <v>12</v>
      </c>
      <c r="E19" s="23">
        <v>70.8</v>
      </c>
      <c r="F19" s="342">
        <f t="shared" si="0"/>
        <v>5097.5999999999995</v>
      </c>
    </row>
    <row r="20" spans="1:6" ht="15.75" hidden="1">
      <c r="A20" s="23"/>
      <c r="B20" s="92"/>
      <c r="C20" s="23"/>
      <c r="D20" s="23"/>
      <c r="E20" s="23"/>
      <c r="F20" s="23"/>
    </row>
    <row r="21" spans="1:6" ht="15.75">
      <c r="A21" s="92"/>
      <c r="B21" s="38" t="s">
        <v>19</v>
      </c>
      <c r="C21" s="23" t="s">
        <v>96</v>
      </c>
      <c r="D21" s="23" t="s">
        <v>96</v>
      </c>
      <c r="E21" s="23" t="s">
        <v>96</v>
      </c>
      <c r="F21" s="342">
        <f>SUM(F11:F20)</f>
        <v>24984.6</v>
      </c>
    </row>
  </sheetData>
  <mergeCells count="5">
    <mergeCell ref="L4:T4"/>
    <mergeCell ref="A2:F2"/>
    <mergeCell ref="A7:F7"/>
    <mergeCell ref="A5:J5"/>
    <mergeCell ref="A4:G4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2:E15"/>
  <sheetViews>
    <sheetView showGridLines="0" view="pageBreakPreview" zoomScale="90" zoomScaleNormal="100" zoomScaleSheetLayoutView="90" workbookViewId="0">
      <selection activeCell="G30" sqref="G30"/>
    </sheetView>
  </sheetViews>
  <sheetFormatPr defaultRowHeight="15"/>
  <cols>
    <col min="1" max="1" width="8.42578125" style="17" customWidth="1"/>
    <col min="2" max="2" width="32.7109375" style="17" customWidth="1"/>
    <col min="3" max="3" width="23.28515625" style="17" customWidth="1"/>
    <col min="4" max="4" width="14.5703125" style="17" customWidth="1"/>
    <col min="5" max="5" width="16.5703125" style="17" customWidth="1"/>
    <col min="6" max="16384" width="9.140625" style="17"/>
  </cols>
  <sheetData>
    <row r="2" spans="1:5" ht="15.75" customHeight="1">
      <c r="A2" s="952" t="s">
        <v>184</v>
      </c>
      <c r="B2" s="952"/>
      <c r="C2" s="952"/>
      <c r="D2" s="952"/>
      <c r="E2" s="952"/>
    </row>
    <row r="3" spans="1:5" ht="15.75" customHeight="1">
      <c r="A3" s="87"/>
      <c r="B3" s="87"/>
      <c r="C3" s="87"/>
      <c r="D3" s="87"/>
      <c r="E3" s="87"/>
    </row>
    <row r="4" spans="1:5">
      <c r="A4" s="958" t="s">
        <v>185</v>
      </c>
      <c r="B4" s="951"/>
      <c r="C4" s="951"/>
      <c r="D4" s="951"/>
      <c r="E4" s="951"/>
    </row>
    <row r="5" spans="1:5" ht="19.5" customHeight="1">
      <c r="A5" s="919" t="s">
        <v>186</v>
      </c>
      <c r="B5" s="927"/>
      <c r="C5" s="927"/>
      <c r="D5" s="927"/>
      <c r="E5" s="927"/>
    </row>
    <row r="6" spans="1:5" ht="26.25" customHeight="1">
      <c r="A6" s="87"/>
      <c r="B6" s="94"/>
      <c r="C6" s="94"/>
      <c r="D6" s="94"/>
      <c r="E6" s="94"/>
    </row>
    <row r="7" spans="1:5" ht="23.25" customHeight="1">
      <c r="A7" s="952" t="s">
        <v>187</v>
      </c>
      <c r="B7" s="953"/>
      <c r="C7" s="953"/>
      <c r="D7" s="953"/>
      <c r="E7" s="953"/>
    </row>
    <row r="8" spans="1:5" ht="15" customHeight="1">
      <c r="A8" s="95"/>
      <c r="B8" s="95"/>
      <c r="C8" s="63"/>
      <c r="D8" s="96"/>
    </row>
    <row r="9" spans="1:5" ht="47.25">
      <c r="A9" s="22" t="s">
        <v>86</v>
      </c>
      <c r="B9" s="29" t="s">
        <v>100</v>
      </c>
      <c r="C9" s="30" t="s">
        <v>188</v>
      </c>
      <c r="D9" s="30" t="s">
        <v>189</v>
      </c>
      <c r="E9" s="22" t="s">
        <v>190</v>
      </c>
    </row>
    <row r="10" spans="1:5" ht="15.75">
      <c r="A10" s="40">
        <v>1</v>
      </c>
      <c r="B10" s="23">
        <v>2</v>
      </c>
      <c r="C10" s="23">
        <v>3</v>
      </c>
      <c r="D10" s="23">
        <v>4</v>
      </c>
      <c r="E10" s="23">
        <v>5</v>
      </c>
    </row>
    <row r="11" spans="1:5" ht="31.5">
      <c r="A11" s="31"/>
      <c r="B11" s="25" t="s">
        <v>191</v>
      </c>
      <c r="C11" s="32"/>
      <c r="D11" s="32"/>
      <c r="E11" s="32"/>
    </row>
    <row r="12" spans="1:5" ht="47.25">
      <c r="A12" s="31"/>
      <c r="B12" s="25" t="s">
        <v>192</v>
      </c>
      <c r="C12" s="32"/>
      <c r="D12" s="32"/>
      <c r="E12" s="32"/>
    </row>
    <row r="13" spans="1:5" ht="15.75">
      <c r="A13" s="31"/>
      <c r="B13" s="25"/>
      <c r="C13" s="32"/>
      <c r="D13" s="32"/>
      <c r="E13" s="32"/>
    </row>
    <row r="14" spans="1:5" ht="15.75">
      <c r="A14" s="31"/>
      <c r="B14" s="25"/>
      <c r="C14" s="32"/>
      <c r="D14" s="32"/>
      <c r="E14" s="32"/>
    </row>
    <row r="15" spans="1:5" ht="15.75">
      <c r="A15" s="97"/>
      <c r="B15" s="38" t="s">
        <v>19</v>
      </c>
      <c r="C15" s="32"/>
      <c r="D15" s="98"/>
      <c r="E15" s="32"/>
    </row>
  </sheetData>
  <mergeCells count="4">
    <mergeCell ref="A2:E2"/>
    <mergeCell ref="A4:E4"/>
    <mergeCell ref="A5:E5"/>
    <mergeCell ref="A7:E7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L77"/>
  <sheetViews>
    <sheetView showGridLines="0" view="pageBreakPreview" zoomScale="85" zoomScaleNormal="100" zoomScaleSheetLayoutView="85" workbookViewId="0">
      <selection activeCell="X28" sqref="X28"/>
    </sheetView>
  </sheetViews>
  <sheetFormatPr defaultRowHeight="15"/>
  <cols>
    <col min="1" max="1" width="6.140625" style="17" customWidth="1"/>
    <col min="2" max="2" width="39" style="385" customWidth="1"/>
    <col min="3" max="4" width="14.85546875" style="17" customWidth="1"/>
    <col min="5" max="5" width="11.28515625" style="17" customWidth="1"/>
    <col min="6" max="6" width="15.140625" style="17" customWidth="1"/>
    <col min="7" max="7" width="20.28515625" style="17" customWidth="1"/>
    <col min="8" max="8" width="0.42578125" style="17" customWidth="1"/>
    <col min="9" max="10" width="9.140625" style="17" hidden="1" customWidth="1"/>
    <col min="11" max="16384" width="9.140625" style="17"/>
  </cols>
  <sheetData>
    <row r="2" spans="1:12" ht="15.75">
      <c r="A2" s="952" t="s">
        <v>184</v>
      </c>
      <c r="B2" s="953"/>
      <c r="C2" s="953"/>
      <c r="D2" s="953"/>
      <c r="E2" s="953"/>
      <c r="F2" s="953"/>
      <c r="G2" s="953"/>
    </row>
    <row r="3" spans="1:12" ht="11.25" customHeight="1">
      <c r="A3" s="87"/>
      <c r="B3" s="373"/>
      <c r="C3" s="337"/>
      <c r="D3" s="337"/>
      <c r="E3" s="88"/>
      <c r="F3" s="88"/>
      <c r="G3" s="88"/>
    </row>
    <row r="4" spans="1:12" ht="32.25" customHeight="1">
      <c r="A4" s="956" t="s">
        <v>427</v>
      </c>
      <c r="B4" s="957"/>
      <c r="C4" s="957"/>
      <c r="D4" s="957"/>
      <c r="E4" s="957"/>
      <c r="F4" s="957"/>
      <c r="G4" s="957"/>
      <c r="H4" s="372"/>
      <c r="I4" s="372"/>
      <c r="J4" s="372"/>
    </row>
    <row r="5" spans="1:12" s="280" customFormat="1" ht="31.5" customHeight="1">
      <c r="A5" s="880" t="s">
        <v>430</v>
      </c>
      <c r="B5" s="960"/>
      <c r="C5" s="960"/>
      <c r="D5" s="960"/>
      <c r="E5" s="960"/>
      <c r="F5" s="960"/>
      <c r="G5" s="960"/>
      <c r="H5" s="960"/>
      <c r="I5" s="960"/>
      <c r="J5" s="960"/>
      <c r="K5" s="303"/>
      <c r="L5" s="303"/>
    </row>
    <row r="6" spans="1:12" ht="15.75" customHeight="1">
      <c r="A6" s="99"/>
      <c r="B6" s="374"/>
      <c r="C6" s="100"/>
      <c r="D6" s="100"/>
      <c r="E6" s="100"/>
      <c r="F6" s="100"/>
      <c r="G6" s="100"/>
    </row>
    <row r="7" spans="1:12" ht="15.75">
      <c r="A7" s="959" t="s">
        <v>194</v>
      </c>
      <c r="B7" s="959"/>
      <c r="C7" s="959"/>
      <c r="D7" s="959"/>
      <c r="E7" s="959"/>
      <c r="F7" s="959"/>
      <c r="G7" s="959"/>
    </row>
    <row r="8" spans="1:12" ht="11.25" customHeight="1">
      <c r="A8" s="28"/>
      <c r="B8" s="375"/>
      <c r="C8" s="101"/>
      <c r="D8" s="101"/>
      <c r="E8" s="28"/>
      <c r="F8" s="28"/>
      <c r="G8" s="28"/>
    </row>
    <row r="9" spans="1:12" ht="47.25">
      <c r="A9" s="22" t="s">
        <v>86</v>
      </c>
      <c r="B9" s="376" t="s">
        <v>23</v>
      </c>
      <c r="C9" s="347" t="s">
        <v>419</v>
      </c>
      <c r="D9" s="349" t="s">
        <v>195</v>
      </c>
      <c r="E9" s="102" t="s">
        <v>196</v>
      </c>
      <c r="F9" s="102" t="s">
        <v>197</v>
      </c>
      <c r="G9" s="102" t="s">
        <v>198</v>
      </c>
    </row>
    <row r="10" spans="1:12" ht="15.75">
      <c r="A10" s="103">
        <v>1</v>
      </c>
      <c r="B10" s="377">
        <v>2</v>
      </c>
      <c r="C10" s="104"/>
      <c r="D10" s="104"/>
      <c r="E10" s="105">
        <v>5</v>
      </c>
      <c r="F10" s="46">
        <v>6</v>
      </c>
      <c r="G10" s="46">
        <v>6</v>
      </c>
    </row>
    <row r="11" spans="1:12" ht="15.75">
      <c r="A11" s="106"/>
      <c r="B11" s="378" t="s">
        <v>199</v>
      </c>
      <c r="C11" s="350"/>
      <c r="D11" s="354"/>
      <c r="E11" s="343"/>
      <c r="F11" s="343"/>
      <c r="G11" s="118">
        <f>G13</f>
        <v>217757.83600000001</v>
      </c>
    </row>
    <row r="12" spans="1:12" ht="17.25" customHeight="1">
      <c r="A12" s="107"/>
      <c r="B12" s="379" t="s">
        <v>200</v>
      </c>
      <c r="C12" s="351"/>
      <c r="D12" s="355"/>
      <c r="E12" s="343"/>
      <c r="F12" s="344"/>
      <c r="G12" s="344"/>
    </row>
    <row r="13" spans="1:12" ht="15.75">
      <c r="A13" s="107"/>
      <c r="B13" s="380" t="s">
        <v>418</v>
      </c>
      <c r="C13" s="348" t="s">
        <v>420</v>
      </c>
      <c r="D13" s="356">
        <v>34861</v>
      </c>
      <c r="E13" s="343">
        <v>6.2460000000000004</v>
      </c>
      <c r="F13" s="344"/>
      <c r="G13" s="344">
        <f>D13*E13+16.03</f>
        <v>217757.83600000001</v>
      </c>
    </row>
    <row r="14" spans="1:12" ht="15.75">
      <c r="A14" s="107"/>
      <c r="B14" s="380"/>
      <c r="C14" s="352"/>
      <c r="D14" s="358"/>
      <c r="E14" s="343"/>
      <c r="F14" s="344"/>
      <c r="G14" s="344"/>
    </row>
    <row r="15" spans="1:12" ht="15.75">
      <c r="A15" s="108"/>
      <c r="B15" s="381" t="s">
        <v>201</v>
      </c>
      <c r="C15" s="353"/>
      <c r="D15" s="359"/>
      <c r="E15" s="346"/>
      <c r="F15" s="346"/>
      <c r="G15" s="357">
        <f>G18+G19</f>
        <v>415095.0306</v>
      </c>
    </row>
    <row r="16" spans="1:12" ht="16.5" customHeight="1">
      <c r="A16" s="108"/>
      <c r="B16" s="379" t="s">
        <v>200</v>
      </c>
      <c r="C16" s="351"/>
      <c r="D16" s="360"/>
      <c r="E16" s="346"/>
      <c r="F16" s="346"/>
      <c r="G16" s="346"/>
    </row>
    <row r="17" spans="1:7" ht="15.75">
      <c r="A17" s="108"/>
      <c r="B17" s="380" t="s">
        <v>432</v>
      </c>
      <c r="C17" s="352"/>
      <c r="D17" s="358"/>
      <c r="E17" s="346"/>
      <c r="F17" s="346"/>
      <c r="G17" s="346"/>
    </row>
    <row r="18" spans="1:7" ht="15.75">
      <c r="A18" s="108"/>
      <c r="B18" s="382" t="s">
        <v>423</v>
      </c>
      <c r="C18" s="348" t="s">
        <v>421</v>
      </c>
      <c r="D18" s="356">
        <v>208.02</v>
      </c>
      <c r="E18" s="346">
        <v>1328.99</v>
      </c>
      <c r="F18" s="346"/>
      <c r="G18" s="346">
        <f>D18*E18</f>
        <v>276456.49979999999</v>
      </c>
    </row>
    <row r="19" spans="1:7" ht="15.75">
      <c r="A19" s="107"/>
      <c r="B19" s="382" t="s">
        <v>424</v>
      </c>
      <c r="C19" s="348" t="s">
        <v>421</v>
      </c>
      <c r="D19" s="356">
        <v>100.21</v>
      </c>
      <c r="E19" s="346">
        <v>1383.48</v>
      </c>
      <c r="F19" s="346"/>
      <c r="G19" s="346">
        <f>D19*E19</f>
        <v>138638.53080000001</v>
      </c>
    </row>
    <row r="20" spans="1:7" ht="15.75">
      <c r="A20" s="107"/>
      <c r="B20" s="382"/>
      <c r="C20" s="348"/>
      <c r="D20" s="356"/>
      <c r="E20" s="346"/>
      <c r="F20" s="346"/>
      <c r="G20" s="346"/>
    </row>
    <row r="21" spans="1:7" ht="19.5" customHeight="1">
      <c r="A21" s="107"/>
      <c r="B21" s="381" t="s">
        <v>202</v>
      </c>
      <c r="C21" s="353"/>
      <c r="D21" s="359"/>
      <c r="E21" s="346"/>
      <c r="F21" s="346"/>
      <c r="G21" s="357">
        <f>G24+G25+G26+G27</f>
        <v>71862.411099999998</v>
      </c>
    </row>
    <row r="22" spans="1:7" ht="20.25" customHeight="1">
      <c r="A22" s="107"/>
      <c r="B22" s="379" t="s">
        <v>200</v>
      </c>
      <c r="C22" s="351"/>
      <c r="D22" s="360"/>
      <c r="E22" s="346"/>
      <c r="F22" s="346"/>
      <c r="G22" s="346"/>
    </row>
    <row r="23" spans="1:7" ht="15.75">
      <c r="A23" s="107"/>
      <c r="B23" s="380" t="s">
        <v>432</v>
      </c>
      <c r="C23" s="352"/>
      <c r="D23" s="358"/>
      <c r="E23" s="346"/>
      <c r="F23" s="346"/>
      <c r="G23" s="346"/>
    </row>
    <row r="24" spans="1:7" ht="15.75">
      <c r="A24" s="108"/>
      <c r="B24" s="382" t="s">
        <v>423</v>
      </c>
      <c r="C24" s="348" t="s">
        <v>421</v>
      </c>
      <c r="D24" s="356">
        <v>29.21</v>
      </c>
      <c r="E24" s="346">
        <v>1328.99</v>
      </c>
      <c r="F24" s="346"/>
      <c r="G24" s="346">
        <f>D24*E24</f>
        <v>38819.797900000005</v>
      </c>
    </row>
    <row r="25" spans="1:7" ht="15.75">
      <c r="A25" s="107"/>
      <c r="B25" s="382" t="s">
        <v>424</v>
      </c>
      <c r="C25" s="348" t="s">
        <v>421</v>
      </c>
      <c r="D25" s="356">
        <v>18.59</v>
      </c>
      <c r="E25" s="346">
        <v>1383.48</v>
      </c>
      <c r="F25" s="346"/>
      <c r="G25" s="346">
        <f>D25*E25</f>
        <v>25718.893199999999</v>
      </c>
    </row>
    <row r="26" spans="1:7" ht="15.75">
      <c r="A26" s="107"/>
      <c r="B26" s="382" t="s">
        <v>423</v>
      </c>
      <c r="C26" s="352" t="s">
        <v>422</v>
      </c>
      <c r="D26" s="358">
        <v>464</v>
      </c>
      <c r="E26" s="346">
        <v>9.92</v>
      </c>
      <c r="F26" s="346"/>
      <c r="G26" s="346">
        <f>D26*E26</f>
        <v>4602.88</v>
      </c>
    </row>
    <row r="27" spans="1:7" ht="15.75">
      <c r="A27" s="107"/>
      <c r="B27" s="382" t="s">
        <v>424</v>
      </c>
      <c r="C27" s="352" t="s">
        <v>422</v>
      </c>
      <c r="D27" s="358">
        <v>271</v>
      </c>
      <c r="E27" s="346">
        <v>10.039999999999999</v>
      </c>
      <c r="F27" s="346"/>
      <c r="G27" s="346">
        <f>D27*E27</f>
        <v>2720.8399999999997</v>
      </c>
    </row>
    <row r="28" spans="1:7" ht="15.75">
      <c r="A28" s="107"/>
      <c r="B28" s="382"/>
      <c r="C28" s="352"/>
      <c r="D28" s="358"/>
      <c r="E28" s="346"/>
      <c r="F28" s="346"/>
      <c r="G28" s="346"/>
    </row>
    <row r="29" spans="1:7" ht="16.5" customHeight="1">
      <c r="A29" s="107"/>
      <c r="B29" s="381" t="s">
        <v>203</v>
      </c>
      <c r="C29" s="353"/>
      <c r="D29" s="359"/>
      <c r="E29" s="346"/>
      <c r="F29" s="346"/>
      <c r="G29" s="357">
        <f>G32+G33</f>
        <v>27810.48</v>
      </c>
    </row>
    <row r="30" spans="1:7" ht="21.75" customHeight="1">
      <c r="A30" s="107"/>
      <c r="B30" s="379" t="s">
        <v>200</v>
      </c>
      <c r="C30" s="351"/>
      <c r="D30" s="360"/>
      <c r="E30" s="346"/>
      <c r="F30" s="346"/>
      <c r="G30" s="346"/>
    </row>
    <row r="31" spans="1:7" ht="15.75">
      <c r="A31" s="107"/>
      <c r="B31" s="380" t="s">
        <v>432</v>
      </c>
      <c r="C31" s="352"/>
      <c r="D31" s="358"/>
      <c r="E31" s="346"/>
      <c r="F31" s="346"/>
      <c r="G31" s="346"/>
    </row>
    <row r="32" spans="1:7" ht="15.75">
      <c r="A32" s="107"/>
      <c r="B32" s="382" t="s">
        <v>423</v>
      </c>
      <c r="C32" s="352" t="s">
        <v>422</v>
      </c>
      <c r="D32" s="358">
        <v>412</v>
      </c>
      <c r="E32" s="346">
        <v>33.22</v>
      </c>
      <c r="F32" s="346"/>
      <c r="G32" s="346">
        <f>D32*E32</f>
        <v>13686.64</v>
      </c>
    </row>
    <row r="33" spans="1:10" ht="15.75">
      <c r="A33" s="107"/>
      <c r="B33" s="382" t="s">
        <v>424</v>
      </c>
      <c r="C33" s="352" t="s">
        <v>422</v>
      </c>
      <c r="D33" s="358">
        <v>404</v>
      </c>
      <c r="E33" s="346">
        <v>34.96</v>
      </c>
      <c r="F33" s="346"/>
      <c r="G33" s="346">
        <f>D33*E33</f>
        <v>14123.84</v>
      </c>
    </row>
    <row r="34" spans="1:10" ht="15.75">
      <c r="A34" s="107"/>
      <c r="B34" s="382"/>
      <c r="C34" s="352"/>
      <c r="D34" s="358"/>
      <c r="E34" s="346"/>
      <c r="F34" s="346"/>
      <c r="G34" s="346"/>
    </row>
    <row r="35" spans="1:10" ht="15.75">
      <c r="A35" s="107"/>
      <c r="B35" s="381" t="s">
        <v>204</v>
      </c>
      <c r="C35" s="353"/>
      <c r="D35" s="359"/>
      <c r="E35" s="346"/>
      <c r="F35" s="346"/>
      <c r="G35" s="357">
        <f>G38+G39</f>
        <v>33842.243399999999</v>
      </c>
    </row>
    <row r="36" spans="1:10" ht="20.25" customHeight="1">
      <c r="A36" s="107"/>
      <c r="B36" s="379" t="s">
        <v>200</v>
      </c>
      <c r="C36" s="351"/>
      <c r="D36" s="360"/>
      <c r="E36" s="346"/>
      <c r="F36" s="346"/>
      <c r="G36" s="346"/>
    </row>
    <row r="37" spans="1:10" ht="15.75">
      <c r="A37" s="107"/>
      <c r="B37" s="380" t="s">
        <v>432</v>
      </c>
      <c r="C37" s="352"/>
      <c r="D37" s="358"/>
      <c r="E37" s="346"/>
      <c r="F37" s="346"/>
      <c r="G37" s="346"/>
    </row>
    <row r="38" spans="1:10" ht="15.75">
      <c r="A38" s="107"/>
      <c r="B38" s="382" t="s">
        <v>423</v>
      </c>
      <c r="C38" s="352" t="s">
        <v>422</v>
      </c>
      <c r="D38" s="358">
        <v>807.5</v>
      </c>
      <c r="E38" s="346">
        <v>20.64</v>
      </c>
      <c r="F38" s="346"/>
      <c r="G38" s="346">
        <f>D38*E38</f>
        <v>16666.8</v>
      </c>
    </row>
    <row r="39" spans="1:10" ht="15.75">
      <c r="A39" s="107"/>
      <c r="B39" s="382" t="s">
        <v>424</v>
      </c>
      <c r="C39" s="352" t="s">
        <v>422</v>
      </c>
      <c r="D39" s="352">
        <v>791.86</v>
      </c>
      <c r="E39" s="345">
        <v>21.69</v>
      </c>
      <c r="F39" s="345"/>
      <c r="G39" s="346">
        <f>D39*E39</f>
        <v>17175.4434</v>
      </c>
    </row>
    <row r="40" spans="1:10" ht="15.75">
      <c r="A40" s="109"/>
      <c r="B40" s="383" t="s">
        <v>19</v>
      </c>
      <c r="C40" s="38"/>
      <c r="D40" s="38"/>
      <c r="E40" s="110" t="s">
        <v>96</v>
      </c>
      <c r="F40" s="110" t="s">
        <v>96</v>
      </c>
      <c r="G40" s="361">
        <f>G11+G15+G21+G29+G35</f>
        <v>766368.00110000011</v>
      </c>
    </row>
    <row r="41" spans="1:10">
      <c r="A41" s="111"/>
      <c r="B41" s="384"/>
      <c r="C41" s="112"/>
      <c r="D41" s="112"/>
      <c r="E41" s="112"/>
      <c r="F41" s="112"/>
      <c r="G41" s="112"/>
    </row>
    <row r="42" spans="1:10" ht="33.75" customHeight="1">
      <c r="A42" s="889" t="s">
        <v>431</v>
      </c>
      <c r="B42" s="889"/>
      <c r="C42" s="889"/>
      <c r="D42" s="889"/>
      <c r="E42" s="889"/>
      <c r="F42" s="889"/>
      <c r="G42" s="889"/>
      <c r="H42" s="889"/>
      <c r="I42" s="889"/>
      <c r="J42" s="889"/>
    </row>
    <row r="43" spans="1:10" ht="15.75" customHeight="1">
      <c r="A43" s="341"/>
      <c r="B43" s="374"/>
      <c r="C43" s="100"/>
      <c r="D43" s="100"/>
      <c r="E43" s="100"/>
      <c r="F43" s="100"/>
      <c r="G43" s="100"/>
    </row>
    <row r="44" spans="1:10" ht="15.75">
      <c r="A44" s="959" t="s">
        <v>194</v>
      </c>
      <c r="B44" s="959"/>
      <c r="C44" s="959"/>
      <c r="D44" s="959"/>
      <c r="E44" s="959"/>
      <c r="F44" s="959"/>
      <c r="G44" s="959"/>
    </row>
    <row r="45" spans="1:10" ht="15.75">
      <c r="A45" s="28"/>
      <c r="B45" s="375"/>
      <c r="C45" s="101"/>
      <c r="D45" s="101"/>
      <c r="E45" s="28"/>
      <c r="F45" s="28"/>
      <c r="G45" s="28"/>
    </row>
    <row r="46" spans="1:10" ht="47.25">
      <c r="A46" s="22" t="s">
        <v>86</v>
      </c>
      <c r="B46" s="376" t="s">
        <v>23</v>
      </c>
      <c r="C46" s="347" t="s">
        <v>419</v>
      </c>
      <c r="D46" s="349" t="s">
        <v>195</v>
      </c>
      <c r="E46" s="102" t="s">
        <v>196</v>
      </c>
      <c r="F46" s="102" t="s">
        <v>197</v>
      </c>
      <c r="G46" s="102" t="s">
        <v>198</v>
      </c>
    </row>
    <row r="47" spans="1:10" ht="15.75">
      <c r="A47" s="103">
        <v>1</v>
      </c>
      <c r="B47" s="377">
        <v>2</v>
      </c>
      <c r="C47" s="104"/>
      <c r="D47" s="104"/>
      <c r="E47" s="105">
        <v>5</v>
      </c>
      <c r="F47" s="46">
        <v>6</v>
      </c>
      <c r="G47" s="46">
        <v>6</v>
      </c>
    </row>
    <row r="48" spans="1:10" ht="15.75">
      <c r="A48" s="106"/>
      <c r="B48" s="378" t="s">
        <v>199</v>
      </c>
      <c r="C48" s="350"/>
      <c r="D48" s="354"/>
      <c r="E48" s="343"/>
      <c r="F48" s="343"/>
      <c r="G48" s="118">
        <f>G50</f>
        <v>9217</v>
      </c>
    </row>
    <row r="49" spans="1:7" ht="15.75">
      <c r="A49" s="107"/>
      <c r="B49" s="379" t="s">
        <v>200</v>
      </c>
      <c r="C49" s="351"/>
      <c r="D49" s="355"/>
      <c r="E49" s="343"/>
      <c r="F49" s="344"/>
      <c r="G49" s="344"/>
    </row>
    <row r="50" spans="1:7" ht="15.75">
      <c r="A50" s="107"/>
      <c r="B50" s="380" t="s">
        <v>432</v>
      </c>
      <c r="C50" s="348" t="s">
        <v>420</v>
      </c>
      <c r="D50" s="356">
        <v>1475</v>
      </c>
      <c r="E50" s="343">
        <v>6.25</v>
      </c>
      <c r="F50" s="344"/>
      <c r="G50" s="344">
        <f>D50*E50-1.75</f>
        <v>9217</v>
      </c>
    </row>
    <row r="51" spans="1:7" ht="15.75">
      <c r="A51" s="107"/>
      <c r="B51" s="380"/>
      <c r="C51" s="352"/>
      <c r="D51" s="358"/>
      <c r="E51" s="343"/>
      <c r="F51" s="344"/>
      <c r="G51" s="344"/>
    </row>
    <row r="52" spans="1:7" ht="15.75">
      <c r="A52" s="108"/>
      <c r="B52" s="381" t="s">
        <v>201</v>
      </c>
      <c r="C52" s="353"/>
      <c r="D52" s="359"/>
      <c r="E52" s="346"/>
      <c r="F52" s="346"/>
      <c r="G52" s="357">
        <f>G55+G56</f>
        <v>22339.004400000002</v>
      </c>
    </row>
    <row r="53" spans="1:7" ht="15.75">
      <c r="A53" s="108"/>
      <c r="B53" s="379" t="s">
        <v>200</v>
      </c>
      <c r="C53" s="351"/>
      <c r="D53" s="360"/>
      <c r="E53" s="346"/>
      <c r="F53" s="346"/>
      <c r="G53" s="346"/>
    </row>
    <row r="54" spans="1:7" ht="15.75">
      <c r="A54" s="108"/>
      <c r="B54" s="380" t="s">
        <v>432</v>
      </c>
      <c r="C54" s="352"/>
      <c r="D54" s="358"/>
      <c r="E54" s="346"/>
      <c r="F54" s="346"/>
      <c r="G54" s="346"/>
    </row>
    <row r="55" spans="1:7" ht="15.75">
      <c r="A55" s="108"/>
      <c r="B55" s="382" t="s">
        <v>423</v>
      </c>
      <c r="C55" s="348" t="s">
        <v>421</v>
      </c>
      <c r="D55" s="356">
        <v>8.4</v>
      </c>
      <c r="E55" s="346">
        <v>1328.99</v>
      </c>
      <c r="F55" s="346"/>
      <c r="G55" s="346">
        <f>D55*E55</f>
        <v>11163.516000000001</v>
      </c>
    </row>
    <row r="56" spans="1:7" ht="15.75">
      <c r="A56" s="107"/>
      <c r="B56" s="382" t="s">
        <v>424</v>
      </c>
      <c r="C56" s="348" t="s">
        <v>421</v>
      </c>
      <c r="D56" s="356">
        <v>8.08</v>
      </c>
      <c r="E56" s="346">
        <v>1383.48</v>
      </c>
      <c r="F56" s="346"/>
      <c r="G56" s="346">
        <f>D56*E56-3.03</f>
        <v>11175.4884</v>
      </c>
    </row>
    <row r="57" spans="1:7" ht="15.75">
      <c r="A57" s="107"/>
      <c r="B57" s="382"/>
      <c r="C57" s="348"/>
      <c r="D57" s="356"/>
      <c r="E57" s="346"/>
      <c r="F57" s="346"/>
      <c r="G57" s="346"/>
    </row>
    <row r="58" spans="1:7" ht="15.75" hidden="1">
      <c r="A58" s="107"/>
      <c r="B58" s="381" t="s">
        <v>202</v>
      </c>
      <c r="C58" s="353"/>
      <c r="D58" s="359"/>
      <c r="E58" s="346"/>
      <c r="F58" s="346"/>
      <c r="G58" s="357">
        <f>G61+G62+G63+G64</f>
        <v>0</v>
      </c>
    </row>
    <row r="59" spans="1:7" ht="15.75" hidden="1">
      <c r="A59" s="107"/>
      <c r="B59" s="379" t="s">
        <v>200</v>
      </c>
      <c r="C59" s="351"/>
      <c r="D59" s="360"/>
      <c r="E59" s="346"/>
      <c r="F59" s="346"/>
      <c r="G59" s="346"/>
    </row>
    <row r="60" spans="1:7" ht="15.75" hidden="1">
      <c r="A60" s="107"/>
      <c r="B60" s="380" t="s">
        <v>432</v>
      </c>
      <c r="C60" s="352"/>
      <c r="D60" s="358"/>
      <c r="E60" s="346"/>
      <c r="F60" s="346"/>
      <c r="G60" s="346"/>
    </row>
    <row r="61" spans="1:7" ht="15.75" hidden="1">
      <c r="A61" s="108"/>
      <c r="B61" s="382" t="s">
        <v>423</v>
      </c>
      <c r="C61" s="348" t="s">
        <v>421</v>
      </c>
      <c r="D61" s="356"/>
      <c r="E61" s="346">
        <v>1328.99</v>
      </c>
      <c r="F61" s="346"/>
      <c r="G61" s="346">
        <f>D61*E61</f>
        <v>0</v>
      </c>
    </row>
    <row r="62" spans="1:7" ht="15.75" hidden="1">
      <c r="A62" s="107"/>
      <c r="B62" s="382" t="s">
        <v>424</v>
      </c>
      <c r="C62" s="348" t="s">
        <v>421</v>
      </c>
      <c r="D62" s="356"/>
      <c r="E62" s="346">
        <v>1383.48</v>
      </c>
      <c r="F62" s="346"/>
      <c r="G62" s="346">
        <f>D62*E62</f>
        <v>0</v>
      </c>
    </row>
    <row r="63" spans="1:7" ht="15.75" hidden="1">
      <c r="A63" s="107"/>
      <c r="B63" s="382" t="s">
        <v>423</v>
      </c>
      <c r="C63" s="352" t="s">
        <v>422</v>
      </c>
      <c r="D63" s="358"/>
      <c r="E63" s="346">
        <v>9.92</v>
      </c>
      <c r="F63" s="346"/>
      <c r="G63" s="346">
        <f>D63*E63</f>
        <v>0</v>
      </c>
    </row>
    <row r="64" spans="1:7" ht="15.75" hidden="1">
      <c r="A64" s="107"/>
      <c r="B64" s="382" t="s">
        <v>424</v>
      </c>
      <c r="C64" s="352" t="s">
        <v>422</v>
      </c>
      <c r="D64" s="358"/>
      <c r="E64" s="346">
        <v>10.039999999999999</v>
      </c>
      <c r="F64" s="346"/>
      <c r="G64" s="346">
        <f>D64*E64</f>
        <v>0</v>
      </c>
    </row>
    <row r="65" spans="1:7" ht="15.75">
      <c r="A65" s="107"/>
      <c r="B65" s="382"/>
      <c r="C65" s="352"/>
      <c r="D65" s="358"/>
      <c r="E65" s="346"/>
      <c r="F65" s="346"/>
      <c r="G65" s="346"/>
    </row>
    <row r="66" spans="1:7" ht="15.75">
      <c r="A66" s="107"/>
      <c r="B66" s="381" t="s">
        <v>203</v>
      </c>
      <c r="C66" s="353"/>
      <c r="D66" s="359"/>
      <c r="E66" s="346"/>
      <c r="F66" s="346"/>
      <c r="G66" s="357">
        <f>G69+G70</f>
        <v>7811.9984000000004</v>
      </c>
    </row>
    <row r="67" spans="1:7" ht="15.75">
      <c r="A67" s="107"/>
      <c r="B67" s="379" t="s">
        <v>200</v>
      </c>
      <c r="C67" s="351"/>
      <c r="D67" s="360"/>
      <c r="E67" s="346"/>
      <c r="F67" s="346"/>
      <c r="G67" s="346"/>
    </row>
    <row r="68" spans="1:7" ht="15.75">
      <c r="A68" s="107"/>
      <c r="B68" s="380" t="s">
        <v>432</v>
      </c>
      <c r="C68" s="352"/>
      <c r="D68" s="358"/>
      <c r="E68" s="346"/>
      <c r="F68" s="346"/>
      <c r="G68" s="346"/>
    </row>
    <row r="69" spans="1:7" ht="15.75">
      <c r="A69" s="107"/>
      <c r="B69" s="382" t="s">
        <v>423</v>
      </c>
      <c r="C69" s="352" t="s">
        <v>422</v>
      </c>
      <c r="D69" s="358">
        <v>117.58</v>
      </c>
      <c r="E69" s="346">
        <v>33.22</v>
      </c>
      <c r="F69" s="346"/>
      <c r="G69" s="346">
        <f>D69*E69+0.01</f>
        <v>3906.0176000000001</v>
      </c>
    </row>
    <row r="70" spans="1:7" ht="15.75">
      <c r="A70" s="107"/>
      <c r="B70" s="382" t="s">
        <v>424</v>
      </c>
      <c r="C70" s="352" t="s">
        <v>422</v>
      </c>
      <c r="D70" s="358">
        <v>111.73</v>
      </c>
      <c r="E70" s="346">
        <v>34.96</v>
      </c>
      <c r="F70" s="346"/>
      <c r="G70" s="346">
        <f>D70*E70-0.1</f>
        <v>3905.9808000000003</v>
      </c>
    </row>
    <row r="71" spans="1:7" ht="15.75">
      <c r="A71" s="107"/>
      <c r="B71" s="382"/>
      <c r="C71" s="352"/>
      <c r="D71" s="358"/>
      <c r="E71" s="346"/>
      <c r="F71" s="346"/>
      <c r="G71" s="346"/>
    </row>
    <row r="72" spans="1:7" ht="15.75" hidden="1">
      <c r="A72" s="107"/>
      <c r="B72" s="381" t="s">
        <v>204</v>
      </c>
      <c r="C72" s="353"/>
      <c r="D72" s="359"/>
      <c r="E72" s="346"/>
      <c r="F72" s="346"/>
      <c r="G72" s="357">
        <f>G75+G76</f>
        <v>-0.01</v>
      </c>
    </row>
    <row r="73" spans="1:7" ht="15.75" hidden="1">
      <c r="A73" s="107"/>
      <c r="B73" s="379" t="s">
        <v>200</v>
      </c>
      <c r="C73" s="351"/>
      <c r="D73" s="360"/>
      <c r="E73" s="346"/>
      <c r="F73" s="346"/>
      <c r="G73" s="346"/>
    </row>
    <row r="74" spans="1:7" ht="15.75" hidden="1">
      <c r="A74" s="107"/>
      <c r="B74" s="380" t="s">
        <v>432</v>
      </c>
      <c r="C74" s="352"/>
      <c r="D74" s="358"/>
      <c r="E74" s="346"/>
      <c r="F74" s="346"/>
      <c r="G74" s="346"/>
    </row>
    <row r="75" spans="1:7" ht="15.75" hidden="1">
      <c r="A75" s="107"/>
      <c r="B75" s="382" t="s">
        <v>423</v>
      </c>
      <c r="C75" s="352" t="s">
        <v>422</v>
      </c>
      <c r="D75" s="358"/>
      <c r="E75" s="346">
        <v>20.64</v>
      </c>
      <c r="F75" s="346"/>
      <c r="G75" s="346">
        <f>D75*E75-0.01</f>
        <v>-0.01</v>
      </c>
    </row>
    <row r="76" spans="1:7" ht="15.75" hidden="1">
      <c r="A76" s="107"/>
      <c r="B76" s="382" t="s">
        <v>424</v>
      </c>
      <c r="C76" s="352" t="s">
        <v>422</v>
      </c>
      <c r="D76" s="352"/>
      <c r="E76" s="345">
        <v>21.69</v>
      </c>
      <c r="F76" s="345"/>
      <c r="G76" s="346">
        <f>D76*E76</f>
        <v>0</v>
      </c>
    </row>
    <row r="77" spans="1:7" ht="15.75">
      <c r="A77" s="109"/>
      <c r="B77" s="383" t="s">
        <v>19</v>
      </c>
      <c r="C77" s="38"/>
      <c r="D77" s="38"/>
      <c r="E77" s="110" t="s">
        <v>96</v>
      </c>
      <c r="F77" s="110" t="s">
        <v>96</v>
      </c>
      <c r="G77" s="361">
        <f>G48+G52+G58+G66+G72+0.01</f>
        <v>39368.002800000002</v>
      </c>
    </row>
  </sheetData>
  <mergeCells count="6">
    <mergeCell ref="A42:J42"/>
    <mergeCell ref="A44:G44"/>
    <mergeCell ref="A2:G2"/>
    <mergeCell ref="A4:G4"/>
    <mergeCell ref="A7:G7"/>
    <mergeCell ref="A5:J5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2:F25"/>
  <sheetViews>
    <sheetView showGridLines="0" view="pageBreakPreview" zoomScale="90" zoomScaleNormal="100" zoomScaleSheetLayoutView="90" workbookViewId="0">
      <selection activeCell="B17" sqref="B17"/>
    </sheetView>
  </sheetViews>
  <sheetFormatPr defaultRowHeight="18.75"/>
  <cols>
    <col min="1" max="1" width="6.42578125" style="124" customWidth="1"/>
    <col min="2" max="2" width="46" style="124" customWidth="1"/>
    <col min="3" max="3" width="15.28515625" style="124" customWidth="1"/>
    <col min="4" max="4" width="14.85546875" style="125" customWidth="1"/>
    <col min="5" max="5" width="16.5703125" style="125" customWidth="1"/>
    <col min="6" max="6" width="11.140625" style="17" customWidth="1"/>
    <col min="7" max="16384" width="9.140625" style="17"/>
  </cols>
  <sheetData>
    <row r="2" spans="1:6" ht="15.75">
      <c r="A2" s="952" t="s">
        <v>184</v>
      </c>
      <c r="B2" s="952"/>
      <c r="C2" s="952"/>
      <c r="D2" s="952"/>
      <c r="E2" s="952"/>
      <c r="F2" s="63"/>
    </row>
    <row r="3" spans="1:6" ht="15.75">
      <c r="A3" s="87"/>
      <c r="B3" s="87"/>
      <c r="C3" s="87"/>
      <c r="D3" s="87"/>
      <c r="E3" s="87"/>
      <c r="F3" s="63"/>
    </row>
    <row r="4" spans="1:6" ht="21.75" customHeight="1">
      <c r="A4" s="961" t="s">
        <v>185</v>
      </c>
      <c r="B4" s="895"/>
      <c r="C4" s="895"/>
      <c r="D4" s="895"/>
      <c r="E4" s="895"/>
      <c r="F4" s="63"/>
    </row>
    <row r="5" spans="1:6" ht="21.75" customHeight="1">
      <c r="A5" s="919" t="s">
        <v>186</v>
      </c>
      <c r="B5" s="919"/>
      <c r="C5" s="919"/>
      <c r="D5" s="919"/>
      <c r="E5" s="919"/>
      <c r="F5" s="63"/>
    </row>
    <row r="6" spans="1:6" ht="21.75" customHeight="1">
      <c r="A6" s="113"/>
      <c r="B6" s="27"/>
      <c r="C6" s="27"/>
      <c r="D6" s="27"/>
      <c r="E6" s="27"/>
      <c r="F6" s="63"/>
    </row>
    <row r="7" spans="1:6" ht="15.75">
      <c r="A7" s="959" t="s">
        <v>205</v>
      </c>
      <c r="B7" s="962"/>
      <c r="C7" s="962"/>
      <c r="D7" s="962"/>
      <c r="E7" s="963"/>
    </row>
    <row r="8" spans="1:6" ht="15.75">
      <c r="A8" s="28"/>
      <c r="B8" s="28"/>
      <c r="C8" s="28"/>
      <c r="D8" s="114"/>
      <c r="E8" s="114"/>
    </row>
    <row r="9" spans="1:6" ht="47.25">
      <c r="A9" s="22" t="s">
        <v>86</v>
      </c>
      <c r="B9" s="102" t="s">
        <v>23</v>
      </c>
      <c r="C9" s="102" t="s">
        <v>206</v>
      </c>
      <c r="D9" s="115" t="s">
        <v>207</v>
      </c>
      <c r="E9" s="115" t="s">
        <v>208</v>
      </c>
    </row>
    <row r="10" spans="1:6" ht="15.75">
      <c r="A10" s="46">
        <v>1</v>
      </c>
      <c r="B10" s="46">
        <v>2</v>
      </c>
      <c r="C10" s="46">
        <v>4</v>
      </c>
      <c r="D10" s="46">
        <v>5</v>
      </c>
      <c r="E10" s="46">
        <v>6</v>
      </c>
    </row>
    <row r="11" spans="1:6" ht="15.75">
      <c r="A11" s="40"/>
      <c r="B11" s="116" t="s">
        <v>209</v>
      </c>
      <c r="C11" s="117" t="s">
        <v>96</v>
      </c>
      <c r="D11" s="118" t="s">
        <v>96</v>
      </c>
      <c r="E11" s="119"/>
    </row>
    <row r="12" spans="1:6" ht="15.75">
      <c r="A12" s="40"/>
      <c r="B12" s="120" t="s">
        <v>200</v>
      </c>
      <c r="C12" s="117"/>
      <c r="D12" s="119"/>
      <c r="E12" s="119"/>
    </row>
    <row r="13" spans="1:6" ht="15.75">
      <c r="A13" s="23"/>
      <c r="B13" s="116"/>
      <c r="C13" s="40"/>
      <c r="D13" s="121"/>
      <c r="E13" s="121"/>
    </row>
    <row r="14" spans="1:6" ht="15.75">
      <c r="A14" s="23"/>
      <c r="B14" s="116"/>
      <c r="C14" s="40"/>
      <c r="D14" s="121"/>
      <c r="E14" s="121"/>
    </row>
    <row r="15" spans="1:6" ht="15.75">
      <c r="A15" s="23"/>
      <c r="B15" s="116" t="s">
        <v>210</v>
      </c>
      <c r="C15" s="117" t="s">
        <v>96</v>
      </c>
      <c r="D15" s="118" t="s">
        <v>96</v>
      </c>
      <c r="E15" s="121"/>
    </row>
    <row r="16" spans="1:6" ht="15.75">
      <c r="A16" s="23"/>
      <c r="B16" s="120" t="s">
        <v>200</v>
      </c>
      <c r="C16" s="40"/>
      <c r="D16" s="121"/>
      <c r="E16" s="121"/>
    </row>
    <row r="17" spans="1:5" ht="15.75">
      <c r="A17" s="23"/>
      <c r="B17" s="116"/>
      <c r="C17" s="40"/>
      <c r="D17" s="121"/>
      <c r="E17" s="121"/>
    </row>
    <row r="18" spans="1:5" ht="15.75">
      <c r="A18" s="23"/>
      <c r="B18" s="116"/>
      <c r="C18" s="40"/>
      <c r="D18" s="121"/>
      <c r="E18" s="121"/>
    </row>
    <row r="19" spans="1:5" ht="15.75">
      <c r="A19" s="23"/>
      <c r="B19" s="116"/>
      <c r="C19" s="40"/>
      <c r="D19" s="121"/>
      <c r="E19" s="121"/>
    </row>
    <row r="20" spans="1:5" ht="15.75">
      <c r="A20" s="23"/>
      <c r="B20" s="116"/>
      <c r="C20" s="40"/>
      <c r="D20" s="121"/>
      <c r="E20" s="121"/>
    </row>
    <row r="21" spans="1:5" ht="15.75">
      <c r="A21" s="122"/>
      <c r="B21" s="38" t="s">
        <v>19</v>
      </c>
      <c r="C21" s="31" t="s">
        <v>96</v>
      </c>
      <c r="D21" s="123" t="s">
        <v>96</v>
      </c>
      <c r="E21" s="123" t="s">
        <v>96</v>
      </c>
    </row>
    <row r="22" spans="1:5">
      <c r="A22" s="28"/>
    </row>
    <row r="25" spans="1:5">
      <c r="A25" s="126"/>
    </row>
  </sheetData>
  <mergeCells count="4">
    <mergeCell ref="A2:E2"/>
    <mergeCell ref="A4:E4"/>
    <mergeCell ref="A5:E5"/>
    <mergeCell ref="A7:E7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06"/>
  <sheetViews>
    <sheetView showGridLines="0" view="pageBreakPreview" topLeftCell="A55" zoomScale="90" zoomScaleNormal="100" zoomScaleSheetLayoutView="90" workbookViewId="0">
      <selection activeCell="U89" sqref="U89"/>
    </sheetView>
  </sheetViews>
  <sheetFormatPr defaultRowHeight="15"/>
  <cols>
    <col min="1" max="1" width="6.85546875" style="424" customWidth="1"/>
    <col min="2" max="2" width="46.85546875" style="385" customWidth="1"/>
    <col min="3" max="3" width="8.85546875" style="385" customWidth="1"/>
    <col min="4" max="6" width="13.5703125" style="385" customWidth="1"/>
    <col min="7" max="7" width="16.28515625" style="457" customWidth="1"/>
    <col min="8" max="16384" width="9.140625" style="17"/>
  </cols>
  <sheetData>
    <row r="1" spans="1:8">
      <c r="A1" s="396"/>
    </row>
    <row r="2" spans="1:8" ht="15.75">
      <c r="A2" s="969" t="s">
        <v>433</v>
      </c>
      <c r="B2" s="969"/>
      <c r="C2" s="969"/>
      <c r="D2" s="969"/>
      <c r="E2" s="969"/>
      <c r="F2" s="969"/>
      <c r="G2" s="969"/>
      <c r="H2" s="127"/>
    </row>
    <row r="3" spans="1:8" ht="15.75">
      <c r="A3" s="397"/>
      <c r="B3" s="397"/>
      <c r="C3" s="397"/>
      <c r="D3" s="397"/>
      <c r="E3" s="397"/>
      <c r="F3" s="397"/>
      <c r="G3" s="458"/>
      <c r="H3" s="127"/>
    </row>
    <row r="4" spans="1:8" ht="38.25" customHeight="1">
      <c r="A4" s="964" t="s">
        <v>558</v>
      </c>
      <c r="B4" s="965"/>
      <c r="C4" s="965"/>
      <c r="D4" s="965"/>
      <c r="E4" s="965"/>
      <c r="F4" s="965"/>
      <c r="G4" s="965"/>
      <c r="H4" s="127"/>
    </row>
    <row r="5" spans="1:8" ht="24.75" customHeight="1">
      <c r="A5" s="970" t="s">
        <v>559</v>
      </c>
      <c r="B5" s="971"/>
      <c r="C5" s="971"/>
      <c r="D5" s="971"/>
      <c r="E5" s="971"/>
      <c r="F5" s="971"/>
      <c r="G5" s="971"/>
      <c r="H5" s="127"/>
    </row>
    <row r="6" spans="1:8" ht="15" customHeight="1">
      <c r="A6" s="398"/>
      <c r="B6" s="399"/>
      <c r="C6" s="399"/>
      <c r="D6" s="399"/>
      <c r="E6" s="399"/>
      <c r="F6" s="399"/>
      <c r="G6" s="459"/>
      <c r="H6" s="127"/>
    </row>
    <row r="7" spans="1:8" ht="15.75">
      <c r="A7" s="966" t="s">
        <v>434</v>
      </c>
      <c r="B7" s="966"/>
      <c r="C7" s="966"/>
      <c r="D7" s="966"/>
      <c r="E7" s="966"/>
      <c r="F7" s="966"/>
      <c r="G7" s="966"/>
    </row>
    <row r="8" spans="1:8" ht="15.75">
      <c r="A8" s="967"/>
      <c r="B8" s="968"/>
      <c r="C8" s="968"/>
      <c r="D8" s="968"/>
      <c r="E8" s="968"/>
      <c r="F8" s="968"/>
      <c r="G8" s="968"/>
    </row>
    <row r="9" spans="1:8" ht="47.25">
      <c r="A9" s="68" t="s">
        <v>86</v>
      </c>
      <c r="B9" s="68" t="s">
        <v>100</v>
      </c>
      <c r="C9" s="68" t="s">
        <v>211</v>
      </c>
      <c r="D9" s="68" t="s">
        <v>212</v>
      </c>
      <c r="E9" s="68" t="s">
        <v>213</v>
      </c>
      <c r="F9" s="68" t="s">
        <v>173</v>
      </c>
      <c r="G9" s="460" t="s">
        <v>435</v>
      </c>
    </row>
    <row r="10" spans="1:8" ht="15.75">
      <c r="A10" s="69">
        <v>1</v>
      </c>
      <c r="B10" s="400">
        <v>2</v>
      </c>
      <c r="C10" s="400">
        <v>3</v>
      </c>
      <c r="D10" s="400">
        <v>4</v>
      </c>
      <c r="E10" s="400">
        <v>5</v>
      </c>
      <c r="F10" s="400">
        <v>6</v>
      </c>
      <c r="G10" s="461">
        <v>7</v>
      </c>
    </row>
    <row r="11" spans="1:8" ht="31.5">
      <c r="A11" s="401">
        <v>1</v>
      </c>
      <c r="B11" s="402" t="s">
        <v>551</v>
      </c>
      <c r="C11" s="68" t="s">
        <v>96</v>
      </c>
      <c r="D11" s="68" t="s">
        <v>96</v>
      </c>
      <c r="E11" s="403" t="s">
        <v>96</v>
      </c>
      <c r="F11" s="68" t="s">
        <v>96</v>
      </c>
      <c r="G11" s="462">
        <f>G14+G15+G19+G20+G21+G26+G27+G30+G36+G37+G38+G39+G40+G41</f>
        <v>128022.35799999999</v>
      </c>
    </row>
    <row r="12" spans="1:8" ht="15.75">
      <c r="A12" s="404"/>
      <c r="B12" s="405" t="s">
        <v>28</v>
      </c>
      <c r="C12" s="406"/>
      <c r="D12" s="407"/>
      <c r="E12" s="408"/>
      <c r="F12" s="407"/>
      <c r="G12" s="463"/>
    </row>
    <row r="13" spans="1:8" ht="15.75" hidden="1">
      <c r="A13" s="409"/>
      <c r="B13" s="410" t="s">
        <v>215</v>
      </c>
      <c r="C13" s="411"/>
      <c r="D13" s="412"/>
      <c r="E13" s="413"/>
      <c r="F13" s="412"/>
      <c r="G13" s="464"/>
    </row>
    <row r="14" spans="1:8" ht="18.75" customHeight="1">
      <c r="A14" s="414" t="s">
        <v>436</v>
      </c>
      <c r="B14" s="410" t="s">
        <v>437</v>
      </c>
      <c r="C14" s="412" t="s">
        <v>438</v>
      </c>
      <c r="D14" s="412">
        <v>4</v>
      </c>
      <c r="E14" s="413">
        <v>96.76</v>
      </c>
      <c r="F14" s="412">
        <v>12</v>
      </c>
      <c r="G14" s="464">
        <f>D14*E14*F14</f>
        <v>4644.4800000000005</v>
      </c>
    </row>
    <row r="15" spans="1:8" ht="33" customHeight="1">
      <c r="A15" s="415" t="s">
        <v>439</v>
      </c>
      <c r="B15" s="389" t="s">
        <v>440</v>
      </c>
      <c r="C15" s="400" t="s">
        <v>96</v>
      </c>
      <c r="D15" s="400" t="s">
        <v>96</v>
      </c>
      <c r="E15" s="416" t="s">
        <v>96</v>
      </c>
      <c r="F15" s="400" t="s">
        <v>96</v>
      </c>
      <c r="G15" s="456">
        <f>G16+G17+G18</f>
        <v>14298.603999999999</v>
      </c>
    </row>
    <row r="16" spans="1:8" ht="33" customHeight="1">
      <c r="A16" s="415" t="s">
        <v>441</v>
      </c>
      <c r="B16" s="389" t="s">
        <v>442</v>
      </c>
      <c r="C16" s="400" t="s">
        <v>422</v>
      </c>
      <c r="D16" s="400">
        <v>6.5</v>
      </c>
      <c r="E16" s="416">
        <f>121.23*1.18</f>
        <v>143.0514</v>
      </c>
      <c r="F16" s="417">
        <v>12</v>
      </c>
      <c r="G16" s="465">
        <f>D16*E16*F16+0.06</f>
        <v>11158.0692</v>
      </c>
    </row>
    <row r="17" spans="1:7" ht="33" customHeight="1">
      <c r="A17" s="415" t="s">
        <v>443</v>
      </c>
      <c r="B17" s="389" t="s">
        <v>444</v>
      </c>
      <c r="C17" s="400" t="s">
        <v>422</v>
      </c>
      <c r="D17" s="400">
        <v>6.5</v>
      </c>
      <c r="E17" s="416">
        <f>30.15*1.18</f>
        <v>35.576999999999998</v>
      </c>
      <c r="F17" s="417">
        <v>12</v>
      </c>
      <c r="G17" s="465">
        <f>D17*E17*F17+0.07</f>
        <v>2775.076</v>
      </c>
    </row>
    <row r="18" spans="1:7" ht="33" customHeight="1">
      <c r="A18" s="415" t="s">
        <v>445</v>
      </c>
      <c r="B18" s="389" t="s">
        <v>446</v>
      </c>
      <c r="C18" s="400" t="s">
        <v>422</v>
      </c>
      <c r="D18" s="400">
        <v>6.5</v>
      </c>
      <c r="E18" s="416">
        <f>3.97*1.18</f>
        <v>4.6845999999999997</v>
      </c>
      <c r="F18" s="417">
        <v>12</v>
      </c>
      <c r="G18" s="465">
        <f>D18*E18*F18+0.06</f>
        <v>365.4588</v>
      </c>
    </row>
    <row r="19" spans="1:7" ht="31.5">
      <c r="A19" s="415" t="s">
        <v>447</v>
      </c>
      <c r="B19" s="389" t="s">
        <v>554</v>
      </c>
      <c r="C19" s="418" t="s">
        <v>438</v>
      </c>
      <c r="D19" s="400">
        <v>1</v>
      </c>
      <c r="E19" s="416">
        <v>282.16000000000003</v>
      </c>
      <c r="F19" s="400">
        <v>12</v>
      </c>
      <c r="G19" s="456">
        <f>D19*E19*F19</f>
        <v>3385.92</v>
      </c>
    </row>
    <row r="20" spans="1:7" ht="30.75" customHeight="1">
      <c r="A20" s="415" t="s">
        <v>448</v>
      </c>
      <c r="B20" s="389" t="s">
        <v>555</v>
      </c>
      <c r="C20" s="418" t="s">
        <v>438</v>
      </c>
      <c r="D20" s="400">
        <v>1</v>
      </c>
      <c r="E20" s="416">
        <v>1500</v>
      </c>
      <c r="F20" s="400">
        <v>12</v>
      </c>
      <c r="G20" s="456">
        <f>E20*F20</f>
        <v>18000</v>
      </c>
    </row>
    <row r="21" spans="1:7" ht="30.75" customHeight="1">
      <c r="A21" s="415" t="s">
        <v>449</v>
      </c>
      <c r="B21" s="389" t="s">
        <v>450</v>
      </c>
      <c r="C21" s="400" t="s">
        <v>96</v>
      </c>
      <c r="D21" s="400" t="s">
        <v>96</v>
      </c>
      <c r="E21" s="416" t="s">
        <v>96</v>
      </c>
      <c r="F21" s="400" t="s">
        <v>96</v>
      </c>
      <c r="G21" s="456">
        <f>SUM(G22:G25)</f>
        <v>6050</v>
      </c>
    </row>
    <row r="22" spans="1:7" ht="30.75" customHeight="1">
      <c r="A22" s="415" t="s">
        <v>451</v>
      </c>
      <c r="B22" s="389" t="s">
        <v>452</v>
      </c>
      <c r="C22" s="418" t="s">
        <v>438</v>
      </c>
      <c r="D22" s="400"/>
      <c r="E22" s="416">
        <v>300</v>
      </c>
      <c r="F22" s="400">
        <v>1</v>
      </c>
      <c r="G22" s="456">
        <f>D22*E22</f>
        <v>0</v>
      </c>
    </row>
    <row r="23" spans="1:7" ht="30.75" customHeight="1">
      <c r="A23" s="415" t="s">
        <v>453</v>
      </c>
      <c r="B23" s="389" t="s">
        <v>485</v>
      </c>
      <c r="C23" s="418" t="s">
        <v>438</v>
      </c>
      <c r="D23" s="400">
        <v>11</v>
      </c>
      <c r="E23" s="416">
        <v>410</v>
      </c>
      <c r="F23" s="400">
        <v>1</v>
      </c>
      <c r="G23" s="456">
        <f>D23*E23</f>
        <v>4510</v>
      </c>
    </row>
    <row r="24" spans="1:7" ht="30.75" customHeight="1">
      <c r="A24" s="415"/>
      <c r="B24" s="389" t="s">
        <v>486</v>
      </c>
      <c r="C24" s="418" t="s">
        <v>438</v>
      </c>
      <c r="D24" s="400">
        <v>11</v>
      </c>
      <c r="E24" s="416">
        <v>140</v>
      </c>
      <c r="F24" s="400">
        <v>1</v>
      </c>
      <c r="G24" s="456">
        <f>D24*E24</f>
        <v>1540</v>
      </c>
    </row>
    <row r="25" spans="1:7" ht="30.75" customHeight="1">
      <c r="A25" s="415" t="s">
        <v>454</v>
      </c>
      <c r="B25" s="389" t="s">
        <v>455</v>
      </c>
      <c r="C25" s="418" t="s">
        <v>438</v>
      </c>
      <c r="D25" s="400"/>
      <c r="E25" s="416">
        <v>410</v>
      </c>
      <c r="F25" s="400">
        <v>1</v>
      </c>
      <c r="G25" s="456">
        <f>D25*E25</f>
        <v>0</v>
      </c>
    </row>
    <row r="26" spans="1:7" ht="30.75" customHeight="1">
      <c r="A26" s="415" t="s">
        <v>456</v>
      </c>
      <c r="B26" s="389" t="s">
        <v>457</v>
      </c>
      <c r="C26" s="400" t="s">
        <v>458</v>
      </c>
      <c r="D26" s="400">
        <v>1729.1</v>
      </c>
      <c r="E26" s="416">
        <f>2.73</f>
        <v>2.73</v>
      </c>
      <c r="F26" s="417">
        <v>12</v>
      </c>
      <c r="G26" s="456">
        <f>D26*E26*F26</f>
        <v>56645.315999999992</v>
      </c>
    </row>
    <row r="27" spans="1:7" ht="31.5">
      <c r="A27" s="415" t="s">
        <v>459</v>
      </c>
      <c r="B27" s="389" t="s">
        <v>460</v>
      </c>
      <c r="C27" s="400" t="s">
        <v>96</v>
      </c>
      <c r="D27" s="400" t="s">
        <v>96</v>
      </c>
      <c r="E27" s="416" t="s">
        <v>96</v>
      </c>
      <c r="F27" s="400" t="s">
        <v>96</v>
      </c>
      <c r="G27" s="456">
        <f>G28+G29</f>
        <v>5482.6380000000008</v>
      </c>
    </row>
    <row r="28" spans="1:7" ht="15.75">
      <c r="A28" s="415" t="s">
        <v>461</v>
      </c>
      <c r="B28" s="389" t="s">
        <v>462</v>
      </c>
      <c r="C28" s="400" t="s">
        <v>458</v>
      </c>
      <c r="D28" s="416">
        <v>1149.4000000000001</v>
      </c>
      <c r="E28" s="416">
        <v>2.02</v>
      </c>
      <c r="F28" s="400">
        <v>1</v>
      </c>
      <c r="G28" s="456">
        <f>D28*E28</f>
        <v>2321.788</v>
      </c>
    </row>
    <row r="29" spans="1:7" ht="15.75">
      <c r="A29" s="415" t="s">
        <v>463</v>
      </c>
      <c r="B29" s="389" t="s">
        <v>464</v>
      </c>
      <c r="C29" s="400" t="s">
        <v>458</v>
      </c>
      <c r="D29" s="416">
        <v>1149.4000000000001</v>
      </c>
      <c r="E29" s="416">
        <v>2.75</v>
      </c>
      <c r="F29" s="400">
        <v>1</v>
      </c>
      <c r="G29" s="456">
        <f>D29*E29</f>
        <v>3160.8500000000004</v>
      </c>
    </row>
    <row r="30" spans="1:7" ht="31.5">
      <c r="A30" s="415" t="s">
        <v>465</v>
      </c>
      <c r="B30" s="419" t="s">
        <v>223</v>
      </c>
      <c r="C30" s="400" t="s">
        <v>96</v>
      </c>
      <c r="D30" s="400" t="s">
        <v>96</v>
      </c>
      <c r="E30" s="416" t="s">
        <v>96</v>
      </c>
      <c r="F30" s="400" t="s">
        <v>96</v>
      </c>
      <c r="G30" s="456">
        <f>G33+G34+G35</f>
        <v>11397</v>
      </c>
    </row>
    <row r="31" spans="1:7" ht="15.75">
      <c r="A31" s="404"/>
      <c r="B31" s="405" t="s">
        <v>28</v>
      </c>
      <c r="C31" s="420"/>
      <c r="D31" s="407"/>
      <c r="E31" s="408"/>
      <c r="F31" s="420"/>
      <c r="G31" s="463"/>
    </row>
    <row r="32" spans="1:7" ht="15.75" hidden="1" customHeight="1">
      <c r="A32" s="409"/>
      <c r="B32" s="410"/>
      <c r="C32" s="421" t="s">
        <v>438</v>
      </c>
      <c r="D32" s="412"/>
      <c r="E32" s="413"/>
      <c r="F32" s="421"/>
      <c r="G32" s="464"/>
    </row>
    <row r="33" spans="1:7" ht="31.5">
      <c r="A33" s="414" t="s">
        <v>467</v>
      </c>
      <c r="B33" s="410" t="s">
        <v>557</v>
      </c>
      <c r="C33" s="412" t="s">
        <v>438</v>
      </c>
      <c r="D33" s="412">
        <v>1</v>
      </c>
      <c r="E33" s="413">
        <v>800</v>
      </c>
      <c r="F33" s="412">
        <v>12</v>
      </c>
      <c r="G33" s="464">
        <f>D33*E33*F33</f>
        <v>9600</v>
      </c>
    </row>
    <row r="34" spans="1:7" ht="23.25" customHeight="1">
      <c r="A34" s="414" t="s">
        <v>468</v>
      </c>
      <c r="B34" s="410" t="s">
        <v>503</v>
      </c>
      <c r="C34" s="412" t="s">
        <v>458</v>
      </c>
      <c r="D34" s="412"/>
      <c r="E34" s="413">
        <v>45</v>
      </c>
      <c r="F34" s="400">
        <v>1</v>
      </c>
      <c r="G34" s="464">
        <f>D34*E34*F34</f>
        <v>0</v>
      </c>
    </row>
    <row r="35" spans="1:7" ht="31.5" customHeight="1">
      <c r="A35" s="414" t="s">
        <v>500</v>
      </c>
      <c r="B35" s="410" t="s">
        <v>550</v>
      </c>
      <c r="C35" s="412" t="s">
        <v>438</v>
      </c>
      <c r="D35" s="412">
        <v>1</v>
      </c>
      <c r="E35" s="413">
        <v>1797</v>
      </c>
      <c r="F35" s="400">
        <v>1</v>
      </c>
      <c r="G35" s="464">
        <f>D35*E35*F35</f>
        <v>1797</v>
      </c>
    </row>
    <row r="36" spans="1:7" ht="31.5" customHeight="1">
      <c r="A36" s="414" t="s">
        <v>469</v>
      </c>
      <c r="B36" s="410" t="s">
        <v>552</v>
      </c>
      <c r="C36" s="412" t="s">
        <v>438</v>
      </c>
      <c r="D36" s="412"/>
      <c r="E36" s="413"/>
      <c r="F36" s="400">
        <v>1</v>
      </c>
      <c r="G36" s="464"/>
    </row>
    <row r="37" spans="1:7" ht="31.5" customHeight="1">
      <c r="A37" s="414" t="s">
        <v>471</v>
      </c>
      <c r="B37" s="410" t="s">
        <v>553</v>
      </c>
      <c r="C37" s="412" t="s">
        <v>438</v>
      </c>
      <c r="D37" s="412"/>
      <c r="E37" s="413"/>
      <c r="F37" s="400">
        <v>1</v>
      </c>
      <c r="G37" s="464"/>
    </row>
    <row r="38" spans="1:7" ht="33" customHeight="1">
      <c r="A38" s="415" t="s">
        <v>472</v>
      </c>
      <c r="B38" s="389" t="s">
        <v>556</v>
      </c>
      <c r="C38" s="418" t="s">
        <v>438</v>
      </c>
      <c r="D38" s="400"/>
      <c r="E38" s="416">
        <v>1279.6600000000001</v>
      </c>
      <c r="F38" s="400">
        <v>12</v>
      </c>
      <c r="G38" s="456">
        <f>D38*E38*F38</f>
        <v>0</v>
      </c>
    </row>
    <row r="39" spans="1:7" ht="33" customHeight="1">
      <c r="A39" s="415" t="s">
        <v>473</v>
      </c>
      <c r="B39" s="389" t="s">
        <v>561</v>
      </c>
      <c r="C39" s="418" t="s">
        <v>438</v>
      </c>
      <c r="D39" s="400"/>
      <c r="E39" s="416"/>
      <c r="F39" s="400">
        <v>1</v>
      </c>
      <c r="G39" s="456"/>
    </row>
    <row r="40" spans="1:7" ht="33" customHeight="1">
      <c r="A40" s="415" t="s">
        <v>506</v>
      </c>
      <c r="B40" s="389" t="s">
        <v>562</v>
      </c>
      <c r="C40" s="418" t="s">
        <v>438</v>
      </c>
      <c r="D40" s="400"/>
      <c r="E40" s="416"/>
      <c r="F40" s="400">
        <v>1</v>
      </c>
      <c r="G40" s="456"/>
    </row>
    <row r="41" spans="1:7" ht="33" customHeight="1">
      <c r="A41" s="415" t="s">
        <v>509</v>
      </c>
      <c r="B41" s="389" t="s">
        <v>581</v>
      </c>
      <c r="C41" s="418" t="s">
        <v>96</v>
      </c>
      <c r="D41" s="400" t="s">
        <v>96</v>
      </c>
      <c r="E41" s="416" t="s">
        <v>96</v>
      </c>
      <c r="F41" s="400" t="s">
        <v>96</v>
      </c>
      <c r="G41" s="456">
        <f>G42+G43</f>
        <v>8118.4</v>
      </c>
    </row>
    <row r="42" spans="1:7" ht="33" customHeight="1">
      <c r="A42" s="415"/>
      <c r="B42" s="389" t="s">
        <v>582</v>
      </c>
      <c r="C42" s="418" t="s">
        <v>438</v>
      </c>
      <c r="D42" s="400">
        <f>2*5</f>
        <v>10</v>
      </c>
      <c r="E42" s="416">
        <v>336.3</v>
      </c>
      <c r="F42" s="400">
        <v>2</v>
      </c>
      <c r="G42" s="456">
        <f>D42*E42*F42</f>
        <v>6726</v>
      </c>
    </row>
    <row r="43" spans="1:7" ht="33" customHeight="1">
      <c r="A43" s="415"/>
      <c r="B43" s="389"/>
      <c r="C43" s="418" t="s">
        <v>438</v>
      </c>
      <c r="D43" s="400">
        <v>2</v>
      </c>
      <c r="E43" s="416">
        <v>348.1</v>
      </c>
      <c r="F43" s="400">
        <v>2</v>
      </c>
      <c r="G43" s="456">
        <f>D43*E43*F43</f>
        <v>1392.4</v>
      </c>
    </row>
    <row r="44" spans="1:7" ht="33" customHeight="1">
      <c r="A44" s="422" t="s">
        <v>516</v>
      </c>
      <c r="B44" s="423" t="s">
        <v>517</v>
      </c>
      <c r="C44" s="68" t="s">
        <v>96</v>
      </c>
      <c r="D44" s="68" t="s">
        <v>96</v>
      </c>
      <c r="E44" s="68" t="s">
        <v>96</v>
      </c>
      <c r="F44" s="68" t="s">
        <v>96</v>
      </c>
      <c r="G44" s="462">
        <f>G45+G56+G65+G66+G67+G68+G69+G85</f>
        <v>19678.13</v>
      </c>
    </row>
    <row r="45" spans="1:7" ht="15.75">
      <c r="A45" s="415" t="s">
        <v>479</v>
      </c>
      <c r="B45" s="389" t="s">
        <v>466</v>
      </c>
      <c r="C45" s="400" t="s">
        <v>96</v>
      </c>
      <c r="D45" s="400" t="s">
        <v>96</v>
      </c>
      <c r="E45" s="416" t="s">
        <v>96</v>
      </c>
      <c r="F45" s="400" t="s">
        <v>96</v>
      </c>
      <c r="G45" s="456">
        <f>SUM(G46:G55)</f>
        <v>4352.6500000000005</v>
      </c>
    </row>
    <row r="46" spans="1:7" ht="15.75">
      <c r="A46" s="415" t="s">
        <v>518</v>
      </c>
      <c r="B46" s="389" t="s">
        <v>487</v>
      </c>
      <c r="C46" s="418" t="s">
        <v>438</v>
      </c>
      <c r="D46" s="400">
        <v>1</v>
      </c>
      <c r="E46" s="416">
        <v>226.56</v>
      </c>
      <c r="F46" s="400">
        <v>1</v>
      </c>
      <c r="G46" s="456">
        <f t="shared" ref="G46:G51" si="0">D46*E46</f>
        <v>226.56</v>
      </c>
    </row>
    <row r="47" spans="1:7" ht="15.75">
      <c r="A47" s="415" t="s">
        <v>519</v>
      </c>
      <c r="B47" s="389" t="s">
        <v>488</v>
      </c>
      <c r="C47" s="418" t="s">
        <v>438</v>
      </c>
      <c r="D47" s="400"/>
      <c r="E47" s="416">
        <v>625.4</v>
      </c>
      <c r="F47" s="400">
        <v>1</v>
      </c>
      <c r="G47" s="456">
        <f t="shared" si="0"/>
        <v>0</v>
      </c>
    </row>
    <row r="48" spans="1:7" ht="15.75">
      <c r="A48" s="415" t="s">
        <v>520</v>
      </c>
      <c r="B48" s="389" t="s">
        <v>491</v>
      </c>
      <c r="C48" s="418" t="s">
        <v>438</v>
      </c>
      <c r="D48" s="400">
        <v>1</v>
      </c>
      <c r="E48" s="416">
        <v>1444.32</v>
      </c>
      <c r="F48" s="400">
        <v>1</v>
      </c>
      <c r="G48" s="456">
        <f t="shared" si="0"/>
        <v>1444.32</v>
      </c>
    </row>
    <row r="49" spans="1:7" ht="31.5">
      <c r="A49" s="415" t="s">
        <v>521</v>
      </c>
      <c r="B49" s="389" t="s">
        <v>492</v>
      </c>
      <c r="C49" s="418" t="s">
        <v>438</v>
      </c>
      <c r="D49" s="400">
        <v>1</v>
      </c>
      <c r="E49" s="416">
        <v>1444.32</v>
      </c>
      <c r="F49" s="400">
        <v>1</v>
      </c>
      <c r="G49" s="456">
        <f t="shared" si="0"/>
        <v>1444.32</v>
      </c>
    </row>
    <row r="50" spans="1:7" ht="31.5">
      <c r="A50" s="415" t="s">
        <v>522</v>
      </c>
      <c r="B50" s="389" t="s">
        <v>490</v>
      </c>
      <c r="C50" s="418" t="s">
        <v>438</v>
      </c>
      <c r="D50" s="400">
        <v>1</v>
      </c>
      <c r="E50" s="416">
        <v>625.4</v>
      </c>
      <c r="F50" s="400">
        <v>1</v>
      </c>
      <c r="G50" s="456">
        <f t="shared" si="0"/>
        <v>625.4</v>
      </c>
    </row>
    <row r="51" spans="1:7" ht="15.75">
      <c r="A51" s="415" t="s">
        <v>523</v>
      </c>
      <c r="B51" s="389" t="s">
        <v>489</v>
      </c>
      <c r="C51" s="418" t="s">
        <v>438</v>
      </c>
      <c r="D51" s="400">
        <v>1</v>
      </c>
      <c r="E51" s="416">
        <v>430.7</v>
      </c>
      <c r="F51" s="400">
        <v>1</v>
      </c>
      <c r="G51" s="456">
        <f t="shared" si="0"/>
        <v>430.7</v>
      </c>
    </row>
    <row r="52" spans="1:7" ht="15.75" hidden="1">
      <c r="A52" s="415" t="s">
        <v>524</v>
      </c>
      <c r="B52" s="389"/>
      <c r="C52" s="418" t="s">
        <v>438</v>
      </c>
      <c r="D52" s="400"/>
      <c r="E52" s="416"/>
      <c r="F52" s="400">
        <v>1</v>
      </c>
      <c r="G52" s="456">
        <f t="shared" ref="G52:G55" si="1">D52*E52</f>
        <v>0</v>
      </c>
    </row>
    <row r="53" spans="1:7" ht="15.75" hidden="1">
      <c r="A53" s="415" t="s">
        <v>525</v>
      </c>
      <c r="B53" s="389"/>
      <c r="C53" s="418" t="s">
        <v>438</v>
      </c>
      <c r="D53" s="400"/>
      <c r="E53" s="416"/>
      <c r="F53" s="400">
        <v>1</v>
      </c>
      <c r="G53" s="456">
        <f t="shared" si="1"/>
        <v>0</v>
      </c>
    </row>
    <row r="54" spans="1:7" ht="15.75" hidden="1">
      <c r="A54" s="415" t="s">
        <v>526</v>
      </c>
      <c r="B54" s="389"/>
      <c r="C54" s="418" t="s">
        <v>438</v>
      </c>
      <c r="D54" s="400"/>
      <c r="E54" s="416"/>
      <c r="F54" s="400">
        <v>1</v>
      </c>
      <c r="G54" s="456">
        <f t="shared" si="1"/>
        <v>0</v>
      </c>
    </row>
    <row r="55" spans="1:7" ht="15.75">
      <c r="A55" s="415" t="s">
        <v>524</v>
      </c>
      <c r="B55" s="389" t="s">
        <v>493</v>
      </c>
      <c r="C55" s="418" t="s">
        <v>438</v>
      </c>
      <c r="D55" s="400">
        <v>5</v>
      </c>
      <c r="E55" s="416">
        <v>36.270000000000003</v>
      </c>
      <c r="F55" s="400">
        <v>1</v>
      </c>
      <c r="G55" s="456">
        <f t="shared" si="1"/>
        <v>181.35000000000002</v>
      </c>
    </row>
    <row r="56" spans="1:7" ht="15.75">
      <c r="A56" s="415" t="s">
        <v>527</v>
      </c>
      <c r="B56" s="389" t="s">
        <v>470</v>
      </c>
      <c r="C56" s="400" t="s">
        <v>96</v>
      </c>
      <c r="D56" s="400" t="s">
        <v>96</v>
      </c>
      <c r="E56" s="416" t="s">
        <v>96</v>
      </c>
      <c r="F56" s="400" t="s">
        <v>96</v>
      </c>
      <c r="G56" s="456">
        <f>SUM(G57:G64)</f>
        <v>7506.73</v>
      </c>
    </row>
    <row r="57" spans="1:7" ht="15.75">
      <c r="A57" s="415" t="s">
        <v>528</v>
      </c>
      <c r="B57" s="389" t="s">
        <v>494</v>
      </c>
      <c r="C57" s="418" t="s">
        <v>438</v>
      </c>
      <c r="D57" s="400"/>
      <c r="E57" s="416">
        <v>470.82</v>
      </c>
      <c r="F57" s="400">
        <v>1</v>
      </c>
      <c r="G57" s="456">
        <f t="shared" ref="G57:G64" si="2">D57*E57</f>
        <v>0</v>
      </c>
    </row>
    <row r="58" spans="1:7" ht="15.75">
      <c r="A58" s="415" t="s">
        <v>529</v>
      </c>
      <c r="B58" s="389" t="s">
        <v>495</v>
      </c>
      <c r="C58" s="418" t="s">
        <v>438</v>
      </c>
      <c r="D58" s="400">
        <v>1</v>
      </c>
      <c r="E58" s="416">
        <v>155.57</v>
      </c>
      <c r="F58" s="400">
        <v>1</v>
      </c>
      <c r="G58" s="456">
        <f t="shared" si="2"/>
        <v>155.57</v>
      </c>
    </row>
    <row r="59" spans="1:7" ht="15.75">
      <c r="A59" s="415" t="s">
        <v>530</v>
      </c>
      <c r="B59" s="389" t="s">
        <v>496</v>
      </c>
      <c r="C59" s="418" t="s">
        <v>438</v>
      </c>
      <c r="D59" s="400">
        <v>30</v>
      </c>
      <c r="E59" s="416">
        <v>118</v>
      </c>
      <c r="F59" s="400">
        <v>1</v>
      </c>
      <c r="G59" s="456">
        <f t="shared" si="2"/>
        <v>3540</v>
      </c>
    </row>
    <row r="60" spans="1:7" ht="15.75">
      <c r="A60" s="415" t="s">
        <v>531</v>
      </c>
      <c r="B60" s="389" t="s">
        <v>497</v>
      </c>
      <c r="C60" s="418" t="s">
        <v>438</v>
      </c>
      <c r="D60" s="400"/>
      <c r="E60" s="416">
        <v>148.15</v>
      </c>
      <c r="F60" s="400">
        <v>1</v>
      </c>
      <c r="G60" s="456">
        <f t="shared" si="2"/>
        <v>0</v>
      </c>
    </row>
    <row r="61" spans="1:7" ht="15.75">
      <c r="A61" s="415" t="s">
        <v>532</v>
      </c>
      <c r="B61" s="389" t="s">
        <v>498</v>
      </c>
      <c r="C61" s="418" t="s">
        <v>438</v>
      </c>
      <c r="D61" s="400">
        <v>8</v>
      </c>
      <c r="E61" s="416">
        <v>348.48</v>
      </c>
      <c r="F61" s="400">
        <v>1</v>
      </c>
      <c r="G61" s="456">
        <f t="shared" si="2"/>
        <v>2787.84</v>
      </c>
    </row>
    <row r="62" spans="1:7" ht="15.75">
      <c r="A62" s="415" t="s">
        <v>533</v>
      </c>
      <c r="B62" s="389" t="s">
        <v>499</v>
      </c>
      <c r="C62" s="418" t="s">
        <v>438</v>
      </c>
      <c r="D62" s="400">
        <v>1</v>
      </c>
      <c r="E62" s="416">
        <v>134.44</v>
      </c>
      <c r="F62" s="400">
        <v>1</v>
      </c>
      <c r="G62" s="456">
        <f t="shared" si="2"/>
        <v>134.44</v>
      </c>
    </row>
    <row r="63" spans="1:7" ht="15.75">
      <c r="A63" s="415" t="s">
        <v>534</v>
      </c>
      <c r="B63" s="389" t="s">
        <v>501</v>
      </c>
      <c r="C63" s="418" t="s">
        <v>438</v>
      </c>
      <c r="D63" s="400">
        <v>1</v>
      </c>
      <c r="E63" s="416">
        <v>888.88</v>
      </c>
      <c r="F63" s="400">
        <v>1</v>
      </c>
      <c r="G63" s="456">
        <f t="shared" si="2"/>
        <v>888.88</v>
      </c>
    </row>
    <row r="64" spans="1:7" ht="15.75">
      <c r="A64" s="415" t="s">
        <v>535</v>
      </c>
      <c r="B64" s="389" t="s">
        <v>502</v>
      </c>
      <c r="C64" s="418" t="s">
        <v>438</v>
      </c>
      <c r="D64" s="400"/>
      <c r="E64" s="416">
        <v>341.7</v>
      </c>
      <c r="F64" s="400">
        <v>1</v>
      </c>
      <c r="G64" s="456">
        <f t="shared" si="2"/>
        <v>0</v>
      </c>
    </row>
    <row r="65" spans="1:7" ht="15.75">
      <c r="A65" s="415" t="s">
        <v>536</v>
      </c>
      <c r="B65" s="389" t="s">
        <v>508</v>
      </c>
      <c r="C65" s="418" t="s">
        <v>438</v>
      </c>
      <c r="D65" s="400">
        <v>5</v>
      </c>
      <c r="E65" s="416">
        <v>133.75</v>
      </c>
      <c r="F65" s="400">
        <v>1</v>
      </c>
      <c r="G65" s="456">
        <f>D65*E65</f>
        <v>668.75</v>
      </c>
    </row>
    <row r="66" spans="1:7" ht="15.75">
      <c r="A66" s="415" t="s">
        <v>537</v>
      </c>
      <c r="B66" s="389" t="s">
        <v>504</v>
      </c>
      <c r="C66" s="418" t="s">
        <v>438</v>
      </c>
      <c r="D66" s="400"/>
      <c r="E66" s="416"/>
      <c r="F66" s="400">
        <v>1</v>
      </c>
      <c r="G66" s="456">
        <f>D66*E66</f>
        <v>0</v>
      </c>
    </row>
    <row r="67" spans="1:7" ht="15.75">
      <c r="A67" s="415" t="s">
        <v>538</v>
      </c>
      <c r="B67" s="389" t="s">
        <v>505</v>
      </c>
      <c r="C67" s="418" t="s">
        <v>438</v>
      </c>
      <c r="D67" s="400"/>
      <c r="E67" s="416"/>
      <c r="F67" s="400">
        <v>1</v>
      </c>
      <c r="G67" s="456">
        <f>D67*E67</f>
        <v>0</v>
      </c>
    </row>
    <row r="68" spans="1:7" ht="15.75">
      <c r="A68" s="415" t="s">
        <v>539</v>
      </c>
      <c r="B68" s="389" t="s">
        <v>507</v>
      </c>
      <c r="C68" s="418" t="s">
        <v>438</v>
      </c>
      <c r="D68" s="400"/>
      <c r="E68" s="416"/>
      <c r="F68" s="400">
        <v>1</v>
      </c>
      <c r="G68" s="456">
        <f>D68*E68</f>
        <v>0</v>
      </c>
    </row>
    <row r="69" spans="1:7" ht="51.75" customHeight="1">
      <c r="A69" s="415" t="s">
        <v>540</v>
      </c>
      <c r="B69" s="389" t="s">
        <v>474</v>
      </c>
      <c r="C69" s="400" t="s">
        <v>96</v>
      </c>
      <c r="D69" s="400" t="s">
        <v>96</v>
      </c>
      <c r="E69" s="416" t="s">
        <v>96</v>
      </c>
      <c r="F69" s="400" t="s">
        <v>96</v>
      </c>
      <c r="G69" s="456">
        <f>G70+G71+G72</f>
        <v>4944</v>
      </c>
    </row>
    <row r="70" spans="1:7" ht="15.75" customHeight="1">
      <c r="A70" s="415" t="s">
        <v>542</v>
      </c>
      <c r="B70" s="389" t="s">
        <v>475</v>
      </c>
      <c r="C70" s="418" t="s">
        <v>438</v>
      </c>
      <c r="D70" s="400"/>
      <c r="E70" s="416">
        <v>1375</v>
      </c>
      <c r="F70" s="400">
        <v>1</v>
      </c>
      <c r="G70" s="456">
        <f>D70*E70</f>
        <v>0</v>
      </c>
    </row>
    <row r="71" spans="1:7" ht="15.75" customHeight="1">
      <c r="A71" s="415" t="s">
        <v>543</v>
      </c>
      <c r="B71" s="389" t="s">
        <v>476</v>
      </c>
      <c r="C71" s="418" t="s">
        <v>438</v>
      </c>
      <c r="D71" s="400"/>
      <c r="E71" s="416">
        <v>5178</v>
      </c>
      <c r="F71" s="400">
        <v>1</v>
      </c>
      <c r="G71" s="456">
        <f>D71*E71</f>
        <v>0</v>
      </c>
    </row>
    <row r="72" spans="1:7" ht="16.5" customHeight="1">
      <c r="A72" s="415" t="s">
        <v>544</v>
      </c>
      <c r="B72" s="389" t="s">
        <v>477</v>
      </c>
      <c r="C72" s="418" t="s">
        <v>438</v>
      </c>
      <c r="D72" s="400">
        <v>2</v>
      </c>
      <c r="E72" s="416">
        <v>2472</v>
      </c>
      <c r="F72" s="400">
        <v>1</v>
      </c>
      <c r="G72" s="456">
        <f>D72*E72</f>
        <v>4944</v>
      </c>
    </row>
    <row r="73" spans="1:7" ht="47.25" hidden="1">
      <c r="A73" s="69"/>
      <c r="B73" s="389" t="s">
        <v>216</v>
      </c>
      <c r="C73" s="418" t="s">
        <v>478</v>
      </c>
      <c r="D73" s="400"/>
      <c r="E73" s="416"/>
      <c r="F73" s="400"/>
      <c r="G73" s="456"/>
    </row>
    <row r="74" spans="1:7" ht="15.75" hidden="1">
      <c r="A74" s="69"/>
      <c r="B74" s="419"/>
      <c r="C74" s="418" t="s">
        <v>478</v>
      </c>
      <c r="D74" s="400"/>
      <c r="E74" s="416"/>
      <c r="F74" s="400"/>
      <c r="G74" s="456"/>
    </row>
    <row r="75" spans="1:7" ht="31.5" hidden="1">
      <c r="A75" s="69">
        <v>2</v>
      </c>
      <c r="B75" s="419" t="s">
        <v>217</v>
      </c>
      <c r="C75" s="418" t="s">
        <v>478</v>
      </c>
      <c r="D75" s="400" t="s">
        <v>96</v>
      </c>
      <c r="E75" s="416" t="s">
        <v>96</v>
      </c>
      <c r="F75" s="400"/>
      <c r="G75" s="456"/>
    </row>
    <row r="76" spans="1:7" ht="15.75" hidden="1">
      <c r="A76" s="404"/>
      <c r="B76" s="405" t="s">
        <v>28</v>
      </c>
      <c r="C76" s="418" t="s">
        <v>478</v>
      </c>
      <c r="D76" s="407"/>
      <c r="E76" s="408"/>
      <c r="F76" s="373"/>
      <c r="G76" s="463"/>
    </row>
    <row r="77" spans="1:7" ht="37.5" hidden="1" customHeight="1">
      <c r="A77" s="409"/>
      <c r="B77" s="410" t="s">
        <v>218</v>
      </c>
      <c r="C77" s="418" t="s">
        <v>478</v>
      </c>
      <c r="D77" s="412"/>
      <c r="E77" s="413"/>
      <c r="F77" s="418"/>
      <c r="G77" s="464"/>
    </row>
    <row r="78" spans="1:7" ht="15.75" hidden="1">
      <c r="A78" s="69"/>
      <c r="B78" s="389" t="s">
        <v>219</v>
      </c>
      <c r="C78" s="418" t="s">
        <v>478</v>
      </c>
      <c r="D78" s="400"/>
      <c r="E78" s="416"/>
      <c r="F78" s="400"/>
      <c r="G78" s="456"/>
    </row>
    <row r="79" spans="1:7" ht="15.75" hidden="1">
      <c r="A79" s="69"/>
      <c r="B79" s="389"/>
      <c r="C79" s="418" t="s">
        <v>478</v>
      </c>
      <c r="D79" s="400"/>
      <c r="E79" s="416"/>
      <c r="F79" s="400"/>
      <c r="G79" s="456"/>
    </row>
    <row r="80" spans="1:7" ht="15.75" hidden="1">
      <c r="A80" s="69">
        <v>3</v>
      </c>
      <c r="B80" s="419" t="s">
        <v>220</v>
      </c>
      <c r="C80" s="418" t="s">
        <v>478</v>
      </c>
      <c r="D80" s="400" t="s">
        <v>96</v>
      </c>
      <c r="E80" s="416" t="s">
        <v>96</v>
      </c>
      <c r="F80" s="400"/>
      <c r="G80" s="456"/>
    </row>
    <row r="81" spans="1:8" ht="15.75" hidden="1">
      <c r="A81" s="404"/>
      <c r="B81" s="405" t="s">
        <v>28</v>
      </c>
      <c r="C81" s="418" t="s">
        <v>478</v>
      </c>
      <c r="D81" s="407"/>
      <c r="E81" s="408"/>
      <c r="F81" s="373"/>
      <c r="G81" s="463"/>
    </row>
    <row r="82" spans="1:8" ht="47.25" hidden="1">
      <c r="A82" s="409"/>
      <c r="B82" s="410" t="s">
        <v>221</v>
      </c>
      <c r="C82" s="418" t="s">
        <v>478</v>
      </c>
      <c r="D82" s="412"/>
      <c r="E82" s="413"/>
      <c r="F82" s="418"/>
      <c r="G82" s="464"/>
    </row>
    <row r="83" spans="1:8" ht="47.25" hidden="1">
      <c r="A83" s="69"/>
      <c r="B83" s="389" t="s">
        <v>222</v>
      </c>
      <c r="C83" s="418" t="s">
        <v>478</v>
      </c>
      <c r="D83" s="400"/>
      <c r="E83" s="416"/>
      <c r="F83" s="400"/>
      <c r="G83" s="456"/>
    </row>
    <row r="84" spans="1:8" ht="15.75" hidden="1">
      <c r="A84" s="69"/>
      <c r="B84" s="419"/>
      <c r="C84" s="418" t="s">
        <v>478</v>
      </c>
      <c r="D84" s="400"/>
      <c r="E84" s="416"/>
      <c r="F84" s="400"/>
      <c r="G84" s="456"/>
    </row>
    <row r="85" spans="1:8" ht="51.75" customHeight="1">
      <c r="A85" s="415" t="s">
        <v>541</v>
      </c>
      <c r="B85" s="389" t="s">
        <v>510</v>
      </c>
      <c r="C85" s="418"/>
      <c r="D85" s="400" t="s">
        <v>96</v>
      </c>
      <c r="E85" s="416" t="s">
        <v>96</v>
      </c>
      <c r="F85" s="400" t="s">
        <v>96</v>
      </c>
      <c r="G85" s="456">
        <f>G86+G87+G88+G90</f>
        <v>2206</v>
      </c>
    </row>
    <row r="86" spans="1:8" ht="18.75" customHeight="1">
      <c r="A86" s="415" t="s">
        <v>545</v>
      </c>
      <c r="B86" s="389" t="s">
        <v>511</v>
      </c>
      <c r="C86" s="418" t="s">
        <v>438</v>
      </c>
      <c r="D86" s="400">
        <v>2</v>
      </c>
      <c r="E86" s="416">
        <v>274</v>
      </c>
      <c r="F86" s="400">
        <v>1</v>
      </c>
      <c r="G86" s="456">
        <f>D86*E86</f>
        <v>548</v>
      </c>
    </row>
    <row r="87" spans="1:8" ht="18.75" customHeight="1">
      <c r="A87" s="415" t="s">
        <v>546</v>
      </c>
      <c r="B87" s="389" t="s">
        <v>512</v>
      </c>
      <c r="C87" s="418" t="s">
        <v>438</v>
      </c>
      <c r="D87" s="400">
        <v>1</v>
      </c>
      <c r="E87" s="416">
        <v>829</v>
      </c>
      <c r="F87" s="400">
        <v>1</v>
      </c>
      <c r="G87" s="456">
        <f t="shared" ref="G87:G90" si="3">D87*E87</f>
        <v>829</v>
      </c>
    </row>
    <row r="88" spans="1:8" ht="18.75" customHeight="1">
      <c r="A88" s="415" t="s">
        <v>547</v>
      </c>
      <c r="B88" s="389" t="s">
        <v>513</v>
      </c>
      <c r="C88" s="418" t="s">
        <v>438</v>
      </c>
      <c r="D88" s="400">
        <v>1</v>
      </c>
      <c r="E88" s="416">
        <v>829</v>
      </c>
      <c r="F88" s="400">
        <v>1</v>
      </c>
      <c r="G88" s="456">
        <f t="shared" si="3"/>
        <v>829</v>
      </c>
    </row>
    <row r="89" spans="1:8" ht="18.75" customHeight="1">
      <c r="A89" s="415" t="s">
        <v>548</v>
      </c>
      <c r="B89" s="389" t="s">
        <v>514</v>
      </c>
      <c r="C89" s="418" t="s">
        <v>438</v>
      </c>
      <c r="D89" s="400"/>
      <c r="E89" s="416"/>
      <c r="F89" s="400">
        <v>1</v>
      </c>
      <c r="G89" s="456">
        <f t="shared" si="3"/>
        <v>0</v>
      </c>
    </row>
    <row r="90" spans="1:8" ht="18.75" customHeight="1">
      <c r="A90" s="415" t="s">
        <v>549</v>
      </c>
      <c r="B90" s="389" t="s">
        <v>515</v>
      </c>
      <c r="C90" s="418" t="s">
        <v>438</v>
      </c>
      <c r="D90" s="400"/>
      <c r="E90" s="416">
        <v>829</v>
      </c>
      <c r="F90" s="400"/>
      <c r="G90" s="456">
        <f t="shared" si="3"/>
        <v>0</v>
      </c>
    </row>
    <row r="91" spans="1:8" ht="15.75">
      <c r="A91" s="69"/>
      <c r="B91" s="410"/>
      <c r="C91" s="412" t="s">
        <v>438</v>
      </c>
      <c r="D91" s="412"/>
      <c r="E91" s="416"/>
      <c r="F91" s="400">
        <v>12</v>
      </c>
      <c r="G91" s="456">
        <f>E91*F91</f>
        <v>0</v>
      </c>
    </row>
    <row r="92" spans="1:8" ht="15.75">
      <c r="A92" s="69"/>
      <c r="B92" s="383" t="s">
        <v>19</v>
      </c>
      <c r="C92" s="400" t="s">
        <v>96</v>
      </c>
      <c r="D92" s="400" t="s">
        <v>96</v>
      </c>
      <c r="E92" s="400" t="s">
        <v>96</v>
      </c>
      <c r="F92" s="400" t="s">
        <v>96</v>
      </c>
      <c r="G92" s="456">
        <f>G11+G44</f>
        <v>147700.48799999998</v>
      </c>
    </row>
    <row r="94" spans="1:8">
      <c r="G94" s="466">
        <f>2206+8118.4+137376.05</f>
        <v>147700.44999999998</v>
      </c>
      <c r="H94" s="467" t="s">
        <v>400</v>
      </c>
    </row>
    <row r="95" spans="1:8">
      <c r="A95" s="964" t="s">
        <v>558</v>
      </c>
      <c r="B95" s="965"/>
      <c r="C95" s="965"/>
      <c r="D95" s="965"/>
      <c r="E95" s="965"/>
      <c r="F95" s="965"/>
      <c r="G95" s="965"/>
    </row>
    <row r="96" spans="1:8" ht="33.75" customHeight="1">
      <c r="A96" s="964" t="s">
        <v>560</v>
      </c>
      <c r="B96" s="965"/>
      <c r="C96" s="965"/>
      <c r="D96" s="965"/>
      <c r="E96" s="965"/>
      <c r="F96" s="965"/>
      <c r="G96" s="965"/>
    </row>
    <row r="97" spans="1:7" ht="15.75">
      <c r="A97" s="398"/>
      <c r="B97" s="399"/>
      <c r="C97" s="399"/>
      <c r="D97" s="399"/>
      <c r="E97" s="399"/>
      <c r="F97" s="399"/>
      <c r="G97" s="459"/>
    </row>
    <row r="98" spans="1:7" ht="15.75">
      <c r="A98" s="966" t="s">
        <v>480</v>
      </c>
      <c r="B98" s="966"/>
      <c r="C98" s="966"/>
      <c r="D98" s="966"/>
      <c r="E98" s="966"/>
      <c r="F98" s="966"/>
      <c r="G98" s="966"/>
    </row>
    <row r="99" spans="1:7" ht="15.75">
      <c r="A99" s="967"/>
      <c r="B99" s="968"/>
      <c r="C99" s="968"/>
      <c r="D99" s="968"/>
      <c r="E99" s="968"/>
      <c r="F99" s="968"/>
      <c r="G99" s="968"/>
    </row>
    <row r="100" spans="1:7" ht="47.25">
      <c r="A100" s="68" t="s">
        <v>86</v>
      </c>
      <c r="B100" s="68" t="s">
        <v>100</v>
      </c>
      <c r="C100" s="68" t="s">
        <v>211</v>
      </c>
      <c r="D100" s="68" t="s">
        <v>212</v>
      </c>
      <c r="E100" s="68" t="s">
        <v>213</v>
      </c>
      <c r="F100" s="68" t="s">
        <v>173</v>
      </c>
      <c r="G100" s="460" t="s">
        <v>435</v>
      </c>
    </row>
    <row r="101" spans="1:7" ht="15.75">
      <c r="A101" s="69">
        <v>1</v>
      </c>
      <c r="B101" s="400">
        <v>2</v>
      </c>
      <c r="C101" s="400">
        <v>3</v>
      </c>
      <c r="D101" s="400">
        <v>4</v>
      </c>
      <c r="E101" s="400">
        <v>5</v>
      </c>
      <c r="F101" s="400">
        <v>6</v>
      </c>
      <c r="G101" s="461">
        <v>7</v>
      </c>
    </row>
    <row r="102" spans="1:7" ht="31.5">
      <c r="A102" s="69">
        <v>1</v>
      </c>
      <c r="B102" s="419" t="s">
        <v>214</v>
      </c>
      <c r="C102" s="400" t="s">
        <v>96</v>
      </c>
      <c r="D102" s="400" t="s">
        <v>96</v>
      </c>
      <c r="E102" s="400" t="s">
        <v>96</v>
      </c>
      <c r="F102" s="400" t="s">
        <v>96</v>
      </c>
      <c r="G102" s="456">
        <f>G104+G105</f>
        <v>1587.998</v>
      </c>
    </row>
    <row r="103" spans="1:7" ht="15.75">
      <c r="A103" s="69"/>
      <c r="B103" s="405" t="s">
        <v>28</v>
      </c>
      <c r="C103" s="405"/>
      <c r="D103" s="400"/>
      <c r="E103" s="400"/>
      <c r="F103" s="400"/>
      <c r="G103" s="456"/>
    </row>
    <row r="104" spans="1:7" ht="15.75">
      <c r="A104" s="415" t="s">
        <v>436</v>
      </c>
      <c r="B104" s="387" t="s">
        <v>481</v>
      </c>
      <c r="C104" s="400" t="s">
        <v>458</v>
      </c>
      <c r="D104" s="425">
        <v>27.7</v>
      </c>
      <c r="E104" s="416">
        <v>2.02</v>
      </c>
      <c r="F104" s="400">
        <v>12</v>
      </c>
      <c r="G104" s="456">
        <f>D104*E104*F104+4.55</f>
        <v>675.99799999999993</v>
      </c>
    </row>
    <row r="105" spans="1:7" ht="15.75">
      <c r="A105" s="415" t="s">
        <v>439</v>
      </c>
      <c r="B105" s="388" t="s">
        <v>482</v>
      </c>
      <c r="C105" s="400" t="s">
        <v>458</v>
      </c>
      <c r="D105" s="425">
        <v>27.7</v>
      </c>
      <c r="E105" s="416">
        <v>2.75</v>
      </c>
      <c r="F105" s="400">
        <v>12</v>
      </c>
      <c r="G105" s="456">
        <f>D105*E105*F105+0.21-2.31</f>
        <v>912</v>
      </c>
    </row>
    <row r="106" spans="1:7" ht="15.75">
      <c r="A106" s="69"/>
      <c r="B106" s="383" t="s">
        <v>19</v>
      </c>
      <c r="C106" s="400" t="s">
        <v>96</v>
      </c>
      <c r="D106" s="400" t="s">
        <v>96</v>
      </c>
      <c r="E106" s="400" t="s">
        <v>96</v>
      </c>
      <c r="F106" s="400" t="s">
        <v>96</v>
      </c>
      <c r="G106" s="456">
        <f>G102</f>
        <v>1587.998</v>
      </c>
    </row>
  </sheetData>
  <mergeCells count="9">
    <mergeCell ref="A95:G95"/>
    <mergeCell ref="A96:G96"/>
    <mergeCell ref="A98:G98"/>
    <mergeCell ref="A99:G99"/>
    <mergeCell ref="A2:G2"/>
    <mergeCell ref="A4:G4"/>
    <mergeCell ref="A5:G5"/>
    <mergeCell ref="A7:G7"/>
    <mergeCell ref="A8:G8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2:H33"/>
  <sheetViews>
    <sheetView showGridLines="0" view="pageBreakPreview" zoomScale="90" zoomScaleNormal="100" zoomScaleSheetLayoutView="90" workbookViewId="0">
      <selection activeCell="D31" sqref="D31"/>
    </sheetView>
  </sheetViews>
  <sheetFormatPr defaultRowHeight="15"/>
  <cols>
    <col min="1" max="1" width="7.5703125" style="372" customWidth="1"/>
    <col min="2" max="2" width="50.140625" style="372" customWidth="1"/>
    <col min="3" max="3" width="16" style="372" customWidth="1"/>
    <col min="4" max="4" width="19" style="372" customWidth="1"/>
    <col min="5" max="5" width="9.140625" style="372"/>
    <col min="6" max="6" width="12.85546875" style="372" customWidth="1"/>
    <col min="7" max="16384" width="9.140625" style="372"/>
  </cols>
  <sheetData>
    <row r="2" spans="1:8" ht="15.75">
      <c r="A2" s="976" t="s">
        <v>433</v>
      </c>
      <c r="B2" s="976"/>
      <c r="C2" s="976"/>
      <c r="D2" s="976"/>
      <c r="E2" s="426"/>
    </row>
    <row r="3" spans="1:8" ht="15.75">
      <c r="A3" s="427"/>
      <c r="B3" s="427"/>
      <c r="C3" s="427"/>
      <c r="D3" s="427"/>
      <c r="E3" s="426"/>
    </row>
    <row r="4" spans="1:8" ht="46.5" customHeight="1">
      <c r="A4" s="956" t="s">
        <v>563</v>
      </c>
      <c r="B4" s="957"/>
      <c r="C4" s="957"/>
      <c r="D4" s="957"/>
      <c r="E4" s="957"/>
      <c r="F4" s="957"/>
    </row>
    <row r="5" spans="1:8" ht="35.25" customHeight="1">
      <c r="A5" s="956" t="s">
        <v>564</v>
      </c>
      <c r="B5" s="957"/>
      <c r="C5" s="957"/>
      <c r="D5" s="957"/>
      <c r="E5" s="957"/>
      <c r="F5" s="957"/>
      <c r="G5" s="957"/>
    </row>
    <row r="6" spans="1:8" s="431" customFormat="1" ht="15.75">
      <c r="A6" s="428"/>
      <c r="B6" s="429"/>
      <c r="C6" s="429"/>
      <c r="D6" s="429"/>
      <c r="E6" s="430"/>
    </row>
    <row r="7" spans="1:8" ht="15.75">
      <c r="A7" s="974" t="s">
        <v>565</v>
      </c>
      <c r="B7" s="975"/>
      <c r="C7" s="975"/>
      <c r="D7" s="975"/>
      <c r="E7" s="432"/>
    </row>
    <row r="8" spans="1:8" ht="15.75">
      <c r="A8" s="433"/>
      <c r="B8" s="433"/>
      <c r="C8" s="433"/>
      <c r="D8" s="433"/>
    </row>
    <row r="9" spans="1:8" ht="31.5">
      <c r="A9" s="347" t="s">
        <v>86</v>
      </c>
      <c r="B9" s="347" t="s">
        <v>100</v>
      </c>
      <c r="C9" s="347" t="s">
        <v>224</v>
      </c>
      <c r="D9" s="347" t="s">
        <v>225</v>
      </c>
    </row>
    <row r="10" spans="1:8" ht="15.75">
      <c r="A10" s="434">
        <v>1</v>
      </c>
      <c r="B10" s="434">
        <v>2</v>
      </c>
      <c r="C10" s="434">
        <v>3</v>
      </c>
      <c r="D10" s="434">
        <v>4</v>
      </c>
    </row>
    <row r="11" spans="1:8" ht="30.75" customHeight="1">
      <c r="A11" s="434">
        <v>1</v>
      </c>
      <c r="B11" s="435" t="s">
        <v>566</v>
      </c>
      <c r="C11" s="434">
        <v>1</v>
      </c>
      <c r="D11" s="477">
        <f>1600*12</f>
        <v>19200</v>
      </c>
      <c r="E11" s="437"/>
      <c r="F11" s="437"/>
    </row>
    <row r="12" spans="1:8" ht="31.5">
      <c r="A12" s="438">
        <v>2</v>
      </c>
      <c r="B12" s="439" t="s">
        <v>567</v>
      </c>
      <c r="C12" s="440">
        <v>1</v>
      </c>
      <c r="D12" s="478">
        <v>39745.08</v>
      </c>
      <c r="E12" s="441"/>
      <c r="F12" s="437"/>
      <c r="H12" s="442"/>
    </row>
    <row r="13" spans="1:8" ht="33.75" customHeight="1">
      <c r="A13" s="434">
        <v>3</v>
      </c>
      <c r="B13" s="443" t="s">
        <v>568</v>
      </c>
      <c r="C13" s="434">
        <v>1</v>
      </c>
      <c r="D13" s="477">
        <v>57000</v>
      </c>
      <c r="E13" s="437"/>
      <c r="F13" s="437"/>
    </row>
    <row r="14" spans="1:8" ht="21.75" customHeight="1">
      <c r="A14" s="434">
        <v>4</v>
      </c>
      <c r="B14" s="435" t="s">
        <v>569</v>
      </c>
      <c r="C14" s="434">
        <v>1</v>
      </c>
      <c r="D14" s="477">
        <v>400</v>
      </c>
      <c r="E14" s="437"/>
      <c r="F14" s="437"/>
      <c r="H14" s="442"/>
    </row>
    <row r="15" spans="1:8" ht="32.25" customHeight="1">
      <c r="A15" s="444">
        <v>5</v>
      </c>
      <c r="B15" s="435" t="s">
        <v>570</v>
      </c>
      <c r="C15" s="434">
        <v>1</v>
      </c>
      <c r="D15" s="477">
        <v>9350</v>
      </c>
    </row>
    <row r="16" spans="1:8" ht="15.75">
      <c r="A16" s="445">
        <v>6</v>
      </c>
      <c r="B16" s="446" t="s">
        <v>580</v>
      </c>
      <c r="C16" s="447">
        <v>1</v>
      </c>
      <c r="D16" s="449"/>
    </row>
    <row r="17" spans="1:8" ht="31.5">
      <c r="A17" s="445">
        <v>7</v>
      </c>
      <c r="B17" s="435" t="s">
        <v>571</v>
      </c>
      <c r="C17" s="434">
        <v>1</v>
      </c>
      <c r="D17" s="477">
        <v>9000</v>
      </c>
      <c r="E17" s="442"/>
      <c r="G17" s="442"/>
    </row>
    <row r="18" spans="1:8" ht="28.5" customHeight="1">
      <c r="A18" s="445">
        <v>8</v>
      </c>
      <c r="B18" s="446" t="s">
        <v>572</v>
      </c>
      <c r="C18" s="447">
        <v>1</v>
      </c>
      <c r="D18" s="449">
        <v>1000</v>
      </c>
    </row>
    <row r="19" spans="1:8" ht="24" customHeight="1">
      <c r="A19" s="445">
        <v>9</v>
      </c>
      <c r="B19" s="446" t="s">
        <v>573</v>
      </c>
      <c r="C19" s="447">
        <v>3</v>
      </c>
      <c r="D19" s="449">
        <v>10800</v>
      </c>
      <c r="E19" s="442">
        <v>3600</v>
      </c>
      <c r="F19" s="476" t="s">
        <v>588</v>
      </c>
      <c r="G19" s="442"/>
    </row>
    <row r="20" spans="1:8" ht="30.75" customHeight="1">
      <c r="A20" s="445">
        <v>10</v>
      </c>
      <c r="B20" s="446" t="s">
        <v>574</v>
      </c>
      <c r="C20" s="447">
        <v>1</v>
      </c>
      <c r="D20" s="449">
        <v>7040</v>
      </c>
    </row>
    <row r="21" spans="1:8" ht="30" customHeight="1">
      <c r="A21" s="445">
        <v>11</v>
      </c>
      <c r="B21" s="446" t="s">
        <v>589</v>
      </c>
      <c r="C21" s="447">
        <v>1</v>
      </c>
      <c r="D21" s="449">
        <v>2000</v>
      </c>
    </row>
    <row r="22" spans="1:8" ht="22.5" customHeight="1">
      <c r="A22" s="450"/>
      <c r="B22" s="451" t="s">
        <v>19</v>
      </c>
      <c r="C22" s="444" t="s">
        <v>96</v>
      </c>
      <c r="D22" s="452">
        <f>SUM(D11:D21)</f>
        <v>155535.08000000002</v>
      </c>
      <c r="E22" s="442"/>
    </row>
    <row r="23" spans="1:8" ht="40.5" customHeight="1">
      <c r="D23" s="372">
        <f>125695.08+9000+1000+2000+7040+3*3600</f>
        <v>155535.08000000002</v>
      </c>
    </row>
    <row r="24" spans="1:8" ht="30.75" customHeight="1">
      <c r="A24" s="956" t="s">
        <v>575</v>
      </c>
      <c r="B24" s="956"/>
      <c r="C24" s="956"/>
      <c r="D24" s="956"/>
      <c r="E24" s="956"/>
      <c r="F24" s="956"/>
    </row>
    <row r="25" spans="1:8" ht="36" customHeight="1">
      <c r="A25" s="972" t="s">
        <v>576</v>
      </c>
      <c r="B25" s="973"/>
      <c r="C25" s="973"/>
      <c r="D25" s="973"/>
      <c r="E25" s="973"/>
      <c r="F25" s="973"/>
      <c r="G25" s="453"/>
      <c r="H25" s="453"/>
    </row>
    <row r="26" spans="1:8" ht="15.75">
      <c r="A26" s="974" t="s">
        <v>577</v>
      </c>
      <c r="B26" s="975"/>
      <c r="C26" s="975"/>
      <c r="D26" s="975"/>
      <c r="E26" s="432"/>
    </row>
    <row r="28" spans="1:8" ht="31.5">
      <c r="A28" s="347" t="s">
        <v>86</v>
      </c>
      <c r="B28" s="347" t="s">
        <v>100</v>
      </c>
      <c r="C28" s="347" t="s">
        <v>224</v>
      </c>
      <c r="D28" s="347" t="s">
        <v>225</v>
      </c>
    </row>
    <row r="29" spans="1:8" ht="15.75">
      <c r="A29" s="434">
        <v>1</v>
      </c>
      <c r="B29" s="434">
        <v>2</v>
      </c>
      <c r="C29" s="434">
        <v>3</v>
      </c>
      <c r="D29" s="434">
        <v>4</v>
      </c>
    </row>
    <row r="30" spans="1:8" ht="24" hidden="1" customHeight="1">
      <c r="A30" s="445">
        <v>18</v>
      </c>
      <c r="B30" s="446" t="s">
        <v>578</v>
      </c>
      <c r="C30" s="447">
        <v>1</v>
      </c>
      <c r="D30" s="448">
        <v>19406</v>
      </c>
    </row>
    <row r="31" spans="1:8" ht="24" customHeight="1">
      <c r="A31" s="445">
        <v>1</v>
      </c>
      <c r="B31" s="454"/>
      <c r="C31" s="447"/>
      <c r="D31" s="448"/>
    </row>
    <row r="32" spans="1:8" ht="22.5" hidden="1" customHeight="1">
      <c r="A32" s="434">
        <v>20</v>
      </c>
      <c r="B32" s="435" t="s">
        <v>579</v>
      </c>
      <c r="C32" s="455"/>
      <c r="D32" s="436">
        <v>5759</v>
      </c>
    </row>
    <row r="33" spans="1:4" ht="22.5" customHeight="1">
      <c r="A33" s="450"/>
      <c r="B33" s="451" t="s">
        <v>19</v>
      </c>
      <c r="C33" s="444" t="s">
        <v>96</v>
      </c>
      <c r="D33" s="452">
        <f>D31</f>
        <v>0</v>
      </c>
    </row>
  </sheetData>
  <mergeCells count="7">
    <mergeCell ref="A25:F25"/>
    <mergeCell ref="A26:D26"/>
    <mergeCell ref="A2:D2"/>
    <mergeCell ref="A7:D7"/>
    <mergeCell ref="A4:F4"/>
    <mergeCell ref="A5:G5"/>
    <mergeCell ref="A24:F24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2:E17"/>
  <sheetViews>
    <sheetView showGridLines="0" view="pageBreakPreview" zoomScale="90" zoomScaleNormal="100" zoomScaleSheetLayoutView="90" workbookViewId="0">
      <selection activeCell="X42" sqref="X42"/>
    </sheetView>
  </sheetViews>
  <sheetFormatPr defaultRowHeight="15"/>
  <cols>
    <col min="1" max="1" width="5" style="17" customWidth="1"/>
    <col min="2" max="2" width="40.7109375" style="17" customWidth="1"/>
    <col min="3" max="3" width="13.42578125" style="17" customWidth="1"/>
    <col min="4" max="4" width="14.42578125" style="17" customWidth="1"/>
    <col min="5" max="5" width="18" style="17" customWidth="1"/>
    <col min="6" max="6" width="17.42578125" style="17" customWidth="1"/>
    <col min="7" max="16384" width="9.140625" style="17"/>
  </cols>
  <sheetData>
    <row r="2" spans="1:5" ht="15.75">
      <c r="A2" s="977" t="s">
        <v>184</v>
      </c>
      <c r="B2" s="977"/>
      <c r="C2" s="977"/>
      <c r="D2" s="977"/>
      <c r="E2" s="978"/>
    </row>
    <row r="3" spans="1:5" ht="15.75">
      <c r="A3" s="39"/>
      <c r="B3" s="39"/>
      <c r="C3" s="39"/>
      <c r="D3" s="39"/>
      <c r="E3" s="135"/>
    </row>
    <row r="4" spans="1:5" ht="22.5" customHeight="1">
      <c r="A4" s="961" t="s">
        <v>226</v>
      </c>
      <c r="B4" s="895"/>
      <c r="C4" s="895"/>
      <c r="D4" s="895"/>
      <c r="E4" s="895"/>
    </row>
    <row r="5" spans="1:5" ht="25.5" customHeight="1">
      <c r="A5" s="919" t="s">
        <v>227</v>
      </c>
      <c r="B5" s="927"/>
      <c r="C5" s="927"/>
      <c r="D5" s="927"/>
      <c r="E5" s="927"/>
    </row>
    <row r="6" spans="1:5" ht="22.5" customHeight="1">
      <c r="A6" s="113"/>
      <c r="B6" s="27"/>
      <c r="C6" s="27"/>
      <c r="D6" s="27"/>
      <c r="E6" s="27"/>
    </row>
    <row r="7" spans="1:5" ht="15.75">
      <c r="A7" s="959" t="s">
        <v>228</v>
      </c>
      <c r="B7" s="963"/>
      <c r="C7" s="963"/>
      <c r="D7" s="963"/>
      <c r="E7" s="963"/>
    </row>
    <row r="8" spans="1:5" ht="15.75">
      <c r="A8" s="28"/>
      <c r="B8" s="28"/>
      <c r="C8" s="28"/>
      <c r="D8" s="28"/>
      <c r="E8" s="28"/>
    </row>
    <row r="9" spans="1:5" ht="47.25">
      <c r="A9" s="22" t="s">
        <v>86</v>
      </c>
      <c r="B9" s="22" t="s">
        <v>100</v>
      </c>
      <c r="C9" s="22" t="s">
        <v>206</v>
      </c>
      <c r="D9" s="22" t="s">
        <v>229</v>
      </c>
      <c r="E9" s="22" t="s">
        <v>230</v>
      </c>
    </row>
    <row r="10" spans="1:5" ht="15.75">
      <c r="A10" s="37"/>
      <c r="B10" s="23">
        <v>1</v>
      </c>
      <c r="C10" s="23">
        <v>2</v>
      </c>
      <c r="D10" s="23">
        <v>3</v>
      </c>
      <c r="E10" s="23">
        <v>4</v>
      </c>
    </row>
    <row r="11" spans="1:5" ht="15.75">
      <c r="A11" s="31"/>
      <c r="B11" s="25" t="s">
        <v>231</v>
      </c>
      <c r="C11" s="23" t="s">
        <v>96</v>
      </c>
      <c r="D11" s="23" t="s">
        <v>96</v>
      </c>
      <c r="E11" s="23" t="s">
        <v>96</v>
      </c>
    </row>
    <row r="12" spans="1:5" ht="15.75">
      <c r="A12" s="129"/>
      <c r="B12" s="64" t="s">
        <v>232</v>
      </c>
      <c r="C12" s="130"/>
      <c r="D12" s="88"/>
      <c r="E12" s="130"/>
    </row>
    <row r="13" spans="1:5" ht="15.75">
      <c r="A13" s="131"/>
      <c r="B13" s="132"/>
      <c r="C13" s="133"/>
      <c r="D13" s="134"/>
      <c r="E13" s="133"/>
    </row>
    <row r="14" spans="1:5" ht="15.75">
      <c r="A14" s="31"/>
      <c r="B14" s="25"/>
      <c r="C14" s="32"/>
      <c r="D14" s="32"/>
      <c r="E14" s="32"/>
    </row>
    <row r="15" spans="1:5" ht="15.75">
      <c r="A15" s="37"/>
      <c r="B15" s="25"/>
      <c r="C15" s="32"/>
      <c r="D15" s="32"/>
      <c r="E15" s="32"/>
    </row>
    <row r="16" spans="1:5" ht="15.75">
      <c r="A16" s="37"/>
      <c r="B16" s="25"/>
      <c r="C16" s="32"/>
      <c r="D16" s="32"/>
      <c r="E16" s="32"/>
    </row>
    <row r="17" spans="1:5" ht="15.75">
      <c r="A17" s="37"/>
      <c r="B17" s="38" t="s">
        <v>19</v>
      </c>
      <c r="C17" s="32"/>
      <c r="D17" s="41" t="s">
        <v>96</v>
      </c>
      <c r="E17" s="32"/>
    </row>
  </sheetData>
  <mergeCells count="4">
    <mergeCell ref="A2:E2"/>
    <mergeCell ref="A4:E4"/>
    <mergeCell ref="A5:E5"/>
    <mergeCell ref="A7:E7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2:G18"/>
  <sheetViews>
    <sheetView showGridLines="0" view="pageBreakPreview" zoomScale="90" zoomScaleNormal="100" zoomScaleSheetLayoutView="90" workbookViewId="0">
      <selection activeCell="B14" sqref="B14"/>
    </sheetView>
  </sheetViews>
  <sheetFormatPr defaultRowHeight="15"/>
  <cols>
    <col min="1" max="1" width="5" style="17" customWidth="1"/>
    <col min="2" max="2" width="33.7109375" style="17" customWidth="1"/>
    <col min="3" max="3" width="12.7109375" style="17" customWidth="1"/>
    <col min="4" max="4" width="13.85546875" style="17" customWidth="1"/>
    <col min="5" max="5" width="13.7109375" style="17" customWidth="1"/>
    <col min="6" max="6" width="17.42578125" style="17" customWidth="1"/>
    <col min="7" max="7" width="4.85546875" style="17" customWidth="1"/>
    <col min="8" max="16384" width="9.140625" style="17"/>
  </cols>
  <sheetData>
    <row r="2" spans="1:6" ht="15.75">
      <c r="A2" s="977" t="s">
        <v>184</v>
      </c>
      <c r="B2" s="978"/>
      <c r="C2" s="978"/>
      <c r="D2" s="978"/>
      <c r="E2" s="978"/>
      <c r="F2" s="979"/>
    </row>
    <row r="3" spans="1:6" ht="15.75">
      <c r="A3" s="39"/>
      <c r="B3" s="135"/>
      <c r="C3" s="135"/>
      <c r="D3" s="135"/>
      <c r="E3" s="135"/>
      <c r="F3" s="136"/>
    </row>
    <row r="4" spans="1:6" ht="18" customHeight="1">
      <c r="A4" s="980" t="s">
        <v>185</v>
      </c>
      <c r="B4" s="895"/>
      <c r="C4" s="895"/>
      <c r="D4" s="895"/>
      <c r="E4" s="895"/>
      <c r="F4" s="895"/>
    </row>
    <row r="5" spans="1:6" ht="18" customHeight="1">
      <c r="A5" s="980" t="s">
        <v>193</v>
      </c>
      <c r="B5" s="980"/>
      <c r="C5" s="980"/>
      <c r="D5" s="980"/>
      <c r="E5" s="980"/>
      <c r="F5" s="980"/>
    </row>
    <row r="6" spans="1:6" ht="18" customHeight="1">
      <c r="A6" s="128"/>
      <c r="B6" s="27"/>
      <c r="C6" s="27"/>
      <c r="D6" s="27"/>
      <c r="E6" s="27"/>
      <c r="F6" s="27"/>
    </row>
    <row r="7" spans="1:6" ht="15.75">
      <c r="A7" s="981" t="s">
        <v>233</v>
      </c>
      <c r="B7" s="982"/>
      <c r="C7" s="982"/>
      <c r="D7" s="982"/>
      <c r="E7" s="982"/>
      <c r="F7" s="963"/>
    </row>
    <row r="8" spans="1:6" ht="12" customHeight="1">
      <c r="A8" s="28"/>
      <c r="B8" s="28"/>
      <c r="C8" s="28"/>
      <c r="D8" s="28"/>
      <c r="E8" s="28"/>
      <c r="F8" s="28"/>
    </row>
    <row r="9" spans="1:6" ht="47.25">
      <c r="A9" s="22" t="s">
        <v>86</v>
      </c>
      <c r="B9" s="22" t="s">
        <v>100</v>
      </c>
      <c r="C9" s="22" t="s">
        <v>234</v>
      </c>
      <c r="D9" s="22" t="s">
        <v>206</v>
      </c>
      <c r="E9" s="22" t="s">
        <v>235</v>
      </c>
      <c r="F9" s="22" t="s">
        <v>236</v>
      </c>
    </row>
    <row r="10" spans="1:6" ht="15.75">
      <c r="A10" s="40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</row>
    <row r="11" spans="1:6" ht="15.75">
      <c r="A11" s="31"/>
      <c r="B11" s="25" t="s">
        <v>237</v>
      </c>
      <c r="C11" s="23" t="s">
        <v>96</v>
      </c>
      <c r="D11" s="23" t="s">
        <v>96</v>
      </c>
      <c r="E11" s="23" t="s">
        <v>96</v>
      </c>
      <c r="F11" s="23" t="s">
        <v>96</v>
      </c>
    </row>
    <row r="12" spans="1:6" ht="31.5">
      <c r="A12" s="129"/>
      <c r="B12" s="64" t="s">
        <v>238</v>
      </c>
      <c r="C12" s="130"/>
      <c r="D12" s="88"/>
      <c r="E12" s="130"/>
      <c r="F12" s="130"/>
    </row>
    <row r="13" spans="1:6" ht="15.75">
      <c r="A13" s="131"/>
      <c r="B13" s="132"/>
      <c r="C13" s="133"/>
      <c r="D13" s="134"/>
      <c r="E13" s="133"/>
      <c r="F13" s="133"/>
    </row>
    <row r="14" spans="1:6" ht="15.75">
      <c r="A14" s="40"/>
      <c r="B14" s="32" t="s">
        <v>484</v>
      </c>
      <c r="C14" s="32"/>
      <c r="D14" s="32"/>
      <c r="E14" s="32"/>
      <c r="F14" s="32"/>
    </row>
    <row r="15" spans="1:6" ht="15.75">
      <c r="A15" s="40"/>
      <c r="B15" s="25" t="s">
        <v>483</v>
      </c>
      <c r="C15" s="32"/>
      <c r="D15" s="32"/>
      <c r="E15" s="32"/>
      <c r="F15" s="32"/>
    </row>
    <row r="16" spans="1:6" ht="15.75">
      <c r="A16" s="37"/>
      <c r="B16" s="32"/>
      <c r="C16" s="32"/>
      <c r="D16" s="32"/>
      <c r="E16" s="32"/>
      <c r="F16" s="32"/>
    </row>
    <row r="17" spans="1:7" ht="15.75" customHeight="1">
      <c r="A17" s="32"/>
      <c r="B17" s="38" t="s">
        <v>19</v>
      </c>
      <c r="C17" s="23" t="s">
        <v>96</v>
      </c>
      <c r="D17" s="23" t="s">
        <v>96</v>
      </c>
      <c r="E17" s="23" t="s">
        <v>96</v>
      </c>
      <c r="F17" s="37"/>
      <c r="G17" s="983"/>
    </row>
    <row r="18" spans="1:7" ht="16.5" customHeight="1">
      <c r="G18" s="983"/>
    </row>
  </sheetData>
  <mergeCells count="5">
    <mergeCell ref="A2:F2"/>
    <mergeCell ref="A4:F4"/>
    <mergeCell ref="A5:F5"/>
    <mergeCell ref="A7:F7"/>
    <mergeCell ref="G17:G18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28</vt:i4>
      </vt:variant>
    </vt:vector>
  </HeadingPairs>
  <TitlesOfParts>
    <vt:vector size="53" baseType="lpstr">
      <vt:lpstr>ПФХД стр.1 </vt:lpstr>
      <vt:lpstr>ПФХД стр.2</vt:lpstr>
      <vt:lpstr>ПФХД стр.3</vt:lpstr>
      <vt:lpstr>ПФХД стр.4</vt:lpstr>
      <vt:lpstr>ПФХД стр.5</vt:lpstr>
      <vt:lpstr>ПФХДстр.5</vt:lpstr>
      <vt:lpstr>ПФХД стр.6</vt:lpstr>
      <vt:lpstr>СВЕДЕНИЯ</vt:lpstr>
      <vt:lpstr>с.210 1.1 ФОТ</vt:lpstr>
      <vt:lpstr>1.2 Компенсации</vt:lpstr>
      <vt:lpstr>1.3 Компенсации</vt:lpstr>
      <vt:lpstr>1.4 Страховые взносы</vt:lpstr>
      <vt:lpstr>с.220 2 Соц выплаты</vt:lpstr>
      <vt:lpstr>с.230 3.1,3.2 Налоги</vt:lpstr>
      <vt:lpstr>3.3 Налоги</vt:lpstr>
      <vt:lpstr>с.240 4 241 Безвозмездные</vt:lpstr>
      <vt:lpstr>с.250 5 290 Прочие</vt:lpstr>
      <vt:lpstr>с.260 6.1 221 Связь</vt:lpstr>
      <vt:lpstr>6.2 222 Транспортные </vt:lpstr>
      <vt:lpstr>6.3 223 Коммун.</vt:lpstr>
      <vt:lpstr>6.4 224 Аренда</vt:lpstr>
      <vt:lpstr>6.5 225 Сод. имущества</vt:lpstr>
      <vt:lpstr>6.6 226 Прочие услуги</vt:lpstr>
      <vt:lpstr>6.7 310 Приобрет ОС</vt:lpstr>
      <vt:lpstr>6.8 340 Приоб МЗ</vt:lpstr>
      <vt:lpstr>'3.3 Налоги'!sub_12200</vt:lpstr>
      <vt:lpstr>'с.230 3.1,3.2 Налоги'!sub_12200</vt:lpstr>
      <vt:lpstr>'3.3 Налоги'!sub_12201</vt:lpstr>
      <vt:lpstr>'с.230 3.1,3.2 Налоги'!sub_12201</vt:lpstr>
      <vt:lpstr>'3.3 Налоги'!sub_12302</vt:lpstr>
      <vt:lpstr>'с.230 3.1,3.2 Налоги'!sub_12302</vt:lpstr>
      <vt:lpstr>'с.230 3.1,3.2 Налоги'!Заголовки_для_печати</vt:lpstr>
      <vt:lpstr>'1.2 Компенсации'!Область_печати</vt:lpstr>
      <vt:lpstr>'1.3 Компенсации'!Область_печати</vt:lpstr>
      <vt:lpstr>'3.3 Налоги'!Область_печати</vt:lpstr>
      <vt:lpstr>'6.3 223 Коммун.'!Область_печати</vt:lpstr>
      <vt:lpstr>'6.5 225 Сод. имущества'!Область_печати</vt:lpstr>
      <vt:lpstr>'6.6 226 Прочие услуги'!Область_печати</vt:lpstr>
      <vt:lpstr>'6.8 340 Приоб МЗ'!Область_печати</vt:lpstr>
      <vt:lpstr>'ПФХД стр.1 '!Область_печати</vt:lpstr>
      <vt:lpstr>'ПФХД стр.2'!Область_печати</vt:lpstr>
      <vt:lpstr>'ПФХД стр.3'!Область_печати</vt:lpstr>
      <vt:lpstr>'ПФХД стр.4'!Область_печати</vt:lpstr>
      <vt:lpstr>'ПФХД стр.5'!Область_печати</vt:lpstr>
      <vt:lpstr>'ПФХД стр.6'!Область_печати</vt:lpstr>
      <vt:lpstr>ПФХДстр.5!Область_печати</vt:lpstr>
      <vt:lpstr>'с.210 1.1 ФОТ'!Область_печати</vt:lpstr>
      <vt:lpstr>'с.220 2 Соц выплаты'!Область_печати</vt:lpstr>
      <vt:lpstr>'с.230 3.1,3.2 Налоги'!Область_печати</vt:lpstr>
      <vt:lpstr>'с.240 4 241 Безвозмездные'!Область_печати</vt:lpstr>
      <vt:lpstr>'с.250 5 290 Прочие'!Область_печати</vt:lpstr>
      <vt:lpstr>'с.260 6.1 221 Связь'!Область_печати</vt:lpstr>
      <vt:lpstr>СВЕДЕНИЯ!Область_печати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Владимировна Жилина</dc:creator>
  <cp:lastModifiedBy>Методисты</cp:lastModifiedBy>
  <cp:lastPrinted>2018-02-20T09:55:45Z</cp:lastPrinted>
  <dcterms:created xsi:type="dcterms:W3CDTF">2016-07-28T08:45:23Z</dcterms:created>
  <dcterms:modified xsi:type="dcterms:W3CDTF">2019-02-22T03:37:48Z</dcterms:modified>
</cp:coreProperties>
</file>